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2018" sheetId="1" r:id="rId1"/>
    <sheet name="Hoja1" sheetId="2" r:id="rId2"/>
    <sheet name="Hoja3" sheetId="3" r:id="rId3"/>
  </sheets>
  <definedNames>
    <definedName name="_GoBack" localSheetId="2">'Hoja3'!$H$6</definedName>
    <definedName name="_xlnm.Print_Titles" localSheetId="1">'Hoja1'!$1:$1</definedName>
  </definedNames>
  <calcPr fullCalcOnLoad="1"/>
</workbook>
</file>

<file path=xl/sharedStrings.xml><?xml version="1.0" encoding="utf-8"?>
<sst xmlns="http://schemas.openxmlformats.org/spreadsheetml/2006/main" count="2295" uniqueCount="831">
  <si>
    <t>OBJETIVO MEDICIÓN</t>
  </si>
  <si>
    <t>NOMBRE INDICADOR</t>
  </si>
  <si>
    <t>FÓRMULA INDICADOR</t>
  </si>
  <si>
    <t>UNIDAD DE MEDIDA</t>
  </si>
  <si>
    <t>FUENTE INFORMACIÓN</t>
  </si>
  <si>
    <t>USUARIO</t>
  </si>
  <si>
    <t>PERIODO MEDICIÓN</t>
  </si>
  <si>
    <t>RESPONSABLE ANÁLISIS</t>
  </si>
  <si>
    <t>FRECUENCIA ANÁLISIS</t>
  </si>
  <si>
    <t>META</t>
  </si>
  <si>
    <t>LINEA BASE</t>
  </si>
  <si>
    <t>NIVEL INDICADOR</t>
  </si>
  <si>
    <t>TIPO INDICADOR</t>
  </si>
  <si>
    <t>EFICIENCIA</t>
  </si>
  <si>
    <t>Funcional</t>
  </si>
  <si>
    <t>C.E.A. I.D.T.Q.</t>
  </si>
  <si>
    <t>Director General</t>
  </si>
  <si>
    <t>Semestral</t>
  </si>
  <si>
    <t>EFICACIA</t>
  </si>
  <si>
    <t>P.U. Área Técnica, Vigilancia, Control Tránsito y Registros</t>
  </si>
  <si>
    <t>Trimestral</t>
  </si>
  <si>
    <t>RESPONSABLE MEDICIÓN</t>
  </si>
  <si>
    <t>Conocer el cumplimiento de actividades del plan de gestión por programa</t>
  </si>
  <si>
    <t>No. actividades ejecutadas / No. actividades programadas</t>
  </si>
  <si>
    <t>%</t>
  </si>
  <si>
    <t>Operativo</t>
  </si>
  <si>
    <t>Mensual</t>
  </si>
  <si>
    <t>PROCESO</t>
  </si>
  <si>
    <t xml:space="preserve">Resultado </t>
  </si>
  <si>
    <t>EFECTIVIDAD</t>
  </si>
  <si>
    <t>CADA PROCESO</t>
  </si>
  <si>
    <t>Líder de cada Proceso</t>
  </si>
  <si>
    <t>Incrementar el número de usuarios del CEA del I.D.T.Q. en un 20%</t>
  </si>
  <si>
    <t xml:space="preserve">Funcional </t>
  </si>
  <si>
    <t>No. usuarios periodo / No. Usuarios periodo anterior</t>
  </si>
  <si>
    <t>Incremento usuarios CEA</t>
  </si>
  <si>
    <t>EDUCACIÓN VIAL, DIRECCION, ORGANIZACIÓN, VIGILANCIA Y CONTROL TRÁNSITO</t>
  </si>
  <si>
    <t>ÁREA TÉCNICA DE VIGILANCIA, CONTROL TRÁNSITO Y REGISTROS</t>
  </si>
  <si>
    <t>PLANIFICACIÓN INSTITUCIONAL</t>
  </si>
  <si>
    <t>Líder de cada Proceso con el equipo de trabajo</t>
  </si>
  <si>
    <t>Líder de cada proceso con el equipo de trabajo</t>
  </si>
  <si>
    <t>P.U. de Sistemas</t>
  </si>
  <si>
    <t>P.U. Sistemas</t>
  </si>
  <si>
    <t>OFICINA ASESORA JURÍDICA</t>
  </si>
  <si>
    <t>JURÍDICA</t>
  </si>
  <si>
    <t>Asesor Jurídico</t>
  </si>
  <si>
    <t>ADMINISTRACIÓN REGISTRO NACIONAL DE AUTOMOTORES Y CONDUCTORES</t>
  </si>
  <si>
    <t>SUBDIRECCIÓN ADMINISTRATIVA Y FINANCIERA</t>
  </si>
  <si>
    <t>GESTIÓN ADMINISTRATIVA Y FINANCIERA</t>
  </si>
  <si>
    <t>Subdirector Administrativo y Financiero</t>
  </si>
  <si>
    <t>GESTIÓN DE CALIDAD</t>
  </si>
  <si>
    <t>Anual</t>
  </si>
  <si>
    <t xml:space="preserve">Semestral </t>
  </si>
  <si>
    <t>P.U. SISTEMAS</t>
  </si>
  <si>
    <t>GESTIÓN DEL TALENTO HUMANO</t>
  </si>
  <si>
    <t>Técnico Apoyo Logístico</t>
  </si>
  <si>
    <t>100%= Excelente;  Menos de 100% Deficiente</t>
  </si>
  <si>
    <t>Matrículas</t>
  </si>
  <si>
    <t>No. matrículas vigencia / No. Matrículas vigencia anterior</t>
  </si>
  <si>
    <t>Medir la eficiencia en la aención al cliente y la labor de mercadeo</t>
  </si>
  <si>
    <t>Medir la eficiencia en la prestacion del servicio de trámites.</t>
  </si>
  <si>
    <t>Trámites</t>
  </si>
  <si>
    <t>No. trámites vigencia / No. Trámites vigencia anterior</t>
  </si>
  <si>
    <t>Medir la eficiencia presupuestal de la Entidad.</t>
  </si>
  <si>
    <t>Eficiencia presupuestal</t>
  </si>
  <si>
    <t>Ejecución Gastos / Ejecución Ingresos</t>
  </si>
  <si>
    <t>Igual =1 Equilibrio en ejecución ingresos y gastos; &gt;1 Los gastos fueron superiores a los ingresos; &lt;1 Los ingresos fueron superiores a los gastos.</t>
  </si>
  <si>
    <t>Determinar el porcentaje de los ingresos de acuerdo a lo programado.</t>
  </si>
  <si>
    <t>Ejecución presupuestal del ingreso</t>
  </si>
  <si>
    <t>Total ingresos / presupuesto ingresos programado</t>
  </si>
  <si>
    <t>Determinar el porcentaje de los gastos de acuerdo a lo programado.</t>
  </si>
  <si>
    <t>Ejecución presupuestal del gasto</t>
  </si>
  <si>
    <t>Total gastos / presupuesto gastos programado</t>
  </si>
  <si>
    <t>Técnico Apoyo Gerencial y Gestión de la Calidad</t>
  </si>
  <si>
    <t>Medir la pertinencia en la atención de las demandas contra la Entidad.</t>
  </si>
  <si>
    <t>Atención procesos judiciales</t>
  </si>
  <si>
    <t>No. Procesos atendidos oportunamente / No. Procesos radicados</t>
  </si>
  <si>
    <t>Comparar el incremento o disminución de demandas en contra la entidad con la vigencia anterior</t>
  </si>
  <si>
    <t>Demandas</t>
  </si>
  <si>
    <t>No. demandas radicadas vigencia / No. demandas radicadas vigencia anterior</t>
  </si>
  <si>
    <t xml:space="preserve">Disminución </t>
  </si>
  <si>
    <t>Disminución</t>
  </si>
  <si>
    <t>Quejas y reclamos</t>
  </si>
  <si>
    <t>No. Quejas, reclamos o sugerencias tramitadas / No. quejas, reclamos o sugerencias radicadas.</t>
  </si>
  <si>
    <t>Medir la pertinencia en la atención de PQR</t>
  </si>
  <si>
    <t>Tutelas</t>
  </si>
  <si>
    <t>No. Tutelas contestadas oportunamente / No. Tutelas allegadas a la Entidad vigencia</t>
  </si>
  <si>
    <t>Mide la pertinencia en la respuesta de tutelas.</t>
  </si>
  <si>
    <t>Atención accidentalidad</t>
  </si>
  <si>
    <t>Medir la eficiencia en el manejo de los recursos destinados para las campañas de educación vial</t>
  </si>
  <si>
    <t>Campañas educativas</t>
  </si>
  <si>
    <t>Presupuesto ejecutado campañas educación vial/Vr. Presupuesto campañas educación vial</t>
  </si>
  <si>
    <t>Técnico Administracion del presupuesto y gestión contable</t>
  </si>
  <si>
    <t>Técnico Administración del presupuesto  y Gestión contable</t>
  </si>
  <si>
    <t>Técnico Administración de presupuesto y gestión contable</t>
  </si>
  <si>
    <t>Medir el cumplimiento de la programación de operativos educativos.</t>
  </si>
  <si>
    <t xml:space="preserve">Operativos educativos </t>
  </si>
  <si>
    <t>Operativos educativos realizados / No. operativos educativos programados</t>
  </si>
  <si>
    <t xml:space="preserve">Operativo </t>
  </si>
  <si>
    <t>Agente de Tránsito encargado del servicio social</t>
  </si>
  <si>
    <t>Información financiera</t>
  </si>
  <si>
    <t>No. Informes presentados oportunamente / No. informes requeridos</t>
  </si>
  <si>
    <t>Subdirección Administrativa y Financiera</t>
  </si>
  <si>
    <t>100%= Excelente; Menos de 100% Deficiente</t>
  </si>
  <si>
    <t>Medir la oportunidad en el cumplimiento de los informes financieros</t>
  </si>
  <si>
    <t>Cuentas por pagar</t>
  </si>
  <si>
    <t>Vr. Cuentas por pagar constituidas cierre de c/vigencia / Vr. Cuentas pagadas en el periodo</t>
  </si>
  <si>
    <t>Tesorería</t>
  </si>
  <si>
    <t>Tesorero</t>
  </si>
  <si>
    <t xml:space="preserve">Tesorero </t>
  </si>
  <si>
    <t>Medir la eficiencia en el manejo de recursos de la Entidad.</t>
  </si>
  <si>
    <t>Medir el cumplimiento del programa de mantenimiento preventivo.</t>
  </si>
  <si>
    <t>Mantenimiento preventivo y roporte de equipos de cómputo</t>
  </si>
  <si>
    <t>Total reportes de mantenimiento preventivo ejecutados / Total reportes programados</t>
  </si>
  <si>
    <t>Medir la calidad y oportunidad en la realizacion de las copias.</t>
  </si>
  <si>
    <t>Administración del back up</t>
  </si>
  <si>
    <t>Total copias realizadas correctamente / Total copias proyectadas</t>
  </si>
  <si>
    <t>Medir la seguridad de los equipos de la Entidad.</t>
  </si>
  <si>
    <t>Equipos vacunados</t>
  </si>
  <si>
    <t>Ttoal equipos vacunados / Total equipos existentes</t>
  </si>
  <si>
    <t>Medir el cumplimiento de la programación de los inventarios</t>
  </si>
  <si>
    <t>Inventarios actualizados</t>
  </si>
  <si>
    <t>Inventarios realizados / Inventarios programados</t>
  </si>
  <si>
    <t>TÉCNICO APOYO LOGÍSTICO</t>
  </si>
  <si>
    <t>Medir el cumplimiento de la programación del plan de compras.</t>
  </si>
  <si>
    <t>Plan de Compras</t>
  </si>
  <si>
    <t>Plan de compras presentado y aprobado / Plan de compras programado</t>
  </si>
  <si>
    <t>Medir la calidad en la organización documental de la Entidad.</t>
  </si>
  <si>
    <t>Archivos de gestión</t>
  </si>
  <si>
    <t xml:space="preserve">No. Archivos de gestión organizados conforme a la Ley / No. Archivos de gestión programados para organizar </t>
  </si>
  <si>
    <t>Medir la eficacia en la sensibilización de la cultura de autocontrol.</t>
  </si>
  <si>
    <t>Sensibilización cultura autocontrol</t>
  </si>
  <si>
    <t>No. actividade realizadas / No. actividades programadas cultura autocontrol</t>
  </si>
  <si>
    <t>ASESOR DE CONTROL INTERNO</t>
  </si>
  <si>
    <t>Asesor de Control Interno</t>
  </si>
  <si>
    <t>Medir la cobertura de la sensibilización en cultura de autocontrol</t>
  </si>
  <si>
    <t>Cobertura sensibilización cultura autocontrol</t>
  </si>
  <si>
    <t>No. funcionarios sensibilizados / No. Funcionarios Entidad</t>
  </si>
  <si>
    <t>Medir el cumplimiento del plan de auditorías</t>
  </si>
  <si>
    <t>Auditorías internas</t>
  </si>
  <si>
    <t>No. Auditorías internas realizadas /No. Auditorías planeadas</t>
  </si>
  <si>
    <t>REPRESENTANTE ALTA DIRECCIÓN MECI-CALIDAD y ASESOR CONTROL INTERNO</t>
  </si>
  <si>
    <t>Representante Alta Dirección MECI-Calidad y Asesor Control Interno</t>
  </si>
  <si>
    <t>Representante Alta Dirección MECI-CALIDAD y Asesor Control Interno</t>
  </si>
  <si>
    <t>Medir la calidad del servicio prestado</t>
  </si>
  <si>
    <t>No. Clientes Satisfechos / No. Clientes encuestados</t>
  </si>
  <si>
    <t>Medir el cumplimiento del plan de bienestar</t>
  </si>
  <si>
    <t>Plan de bienestar</t>
  </si>
  <si>
    <t>TALENTO HUMANO</t>
  </si>
  <si>
    <t>COMITÉ DE BIENESTAR SOCIAL</t>
  </si>
  <si>
    <t>Comité de Bienestar Social</t>
  </si>
  <si>
    <t>Capacitación personal</t>
  </si>
  <si>
    <t>No. capacitaciones dictadas/capacitaciones programadas</t>
  </si>
  <si>
    <t>Medir el cumplimiento del plan de capacitaciones</t>
  </si>
  <si>
    <t>Medir la cobertura del programa de bienestar social</t>
  </si>
  <si>
    <t>Bienestar social</t>
  </si>
  <si>
    <t>No. beneficiados programa de bienestar/Total servidores I.D.T.Q.</t>
  </si>
  <si>
    <t>Medir la oportunidad en la expedición de historias laborales</t>
  </si>
  <si>
    <t>Historias laborales</t>
  </si>
  <si>
    <t>H. Laborales expedidas oportunamente/H. Laborales solicitadas</t>
  </si>
  <si>
    <t>Auxiliar Administrativo de Personal</t>
  </si>
  <si>
    <t>Auxiliar Administrativo y Financiero</t>
  </si>
  <si>
    <t>Medir la oportunidad en la expedición de certificaciones laborales</t>
  </si>
  <si>
    <t>Certificaciones laborales</t>
  </si>
  <si>
    <t>Certificaciones laborales expedidas oportunamente/Certificaciones laborales solicitadas</t>
  </si>
  <si>
    <t>Mide la calidad en el archivo de las hojas de vida</t>
  </si>
  <si>
    <t>Hojas de vida</t>
  </si>
  <si>
    <t>Hojas de vida archivadas Ley 594/Hojas de vida servidores públicos</t>
  </si>
  <si>
    <t>Mide el cumplimiento de requisitos legales al vincular personal</t>
  </si>
  <si>
    <t>Vinculación personal</t>
  </si>
  <si>
    <t>Personal vinculado vigencia con cumplimiento requisitos/personal vinculado vigencia</t>
  </si>
  <si>
    <t>Mide el cumplimiento del programa de inducción</t>
  </si>
  <si>
    <t>Inducción</t>
  </si>
  <si>
    <t>No. personas inducción vigencia/No. personas vinculadas vigencia</t>
  </si>
  <si>
    <t>Mide el cumplimiento del programa de reinducción</t>
  </si>
  <si>
    <t>Reinducción</t>
  </si>
  <si>
    <t>No. personas Reinducción/No. personas Entidad</t>
  </si>
  <si>
    <t>Mide la eficiencia en el manejo de recursos para atender solicitudes bonos pensionales</t>
  </si>
  <si>
    <t>Bonos pensionales</t>
  </si>
  <si>
    <t>No. bonos pensionales cancelados/No. solicitudes bonos pensionales inscrito en el sistema interactivo</t>
  </si>
  <si>
    <t>Auxiliar Administrativo Personal</t>
  </si>
  <si>
    <t>Mide el cumplimiento del programa COPASO</t>
  </si>
  <si>
    <t>COPASO</t>
  </si>
  <si>
    <t>No. actividades realizadas COPASO/No. Actividades programadas COPASO</t>
  </si>
  <si>
    <t>COMITÉ PARITARIO SALUD OCUPACIONAL</t>
  </si>
  <si>
    <t>Comité Paritario Salud Ocupacional</t>
  </si>
  <si>
    <t>Mide la oportunidad en las evaluaciones de desempeño</t>
  </si>
  <si>
    <t>Evaluación de desempeño</t>
  </si>
  <si>
    <t>No. evaluaciones desempeño vigencia/No. Servidores que deben ser evaluados</t>
  </si>
  <si>
    <t>LÍDER RESPONSABLE  EVALUACIÓN</t>
  </si>
  <si>
    <t>Líder responsable evaluación</t>
  </si>
  <si>
    <t>Mide la oportunidad en la entrega de informes de PASIVOCOL</t>
  </si>
  <si>
    <t>PASIVOCOL</t>
  </si>
  <si>
    <t>No. Actualizaciones realizadas/No. Actualizaciones PASIVOCOL requeridas</t>
  </si>
  <si>
    <t xml:space="preserve">P.U. Área Técnica de Vigilancia, Control del Tránsito y Registros </t>
  </si>
  <si>
    <t>Conocer el % de incremento de usuarios del CEA de la Entidad.</t>
  </si>
  <si>
    <t>Número</t>
  </si>
  <si>
    <t>Semesetral</t>
  </si>
  <si>
    <t>TÉCNICO DE APOYO GERENCIAL Y GESTION DE LA CALIDAD</t>
  </si>
  <si>
    <t>Técnico de Apoyo Gerencial y Gestión de la Calidad</t>
  </si>
  <si>
    <t>CLASIFICACIÓN</t>
  </si>
  <si>
    <t xml:space="preserve"> GESTIÓN</t>
  </si>
  <si>
    <t>No. activides P.B.ejecutadas / Actividades P.B. programadas</t>
  </si>
  <si>
    <t>RANGOS DE GESTIÓN</t>
  </si>
  <si>
    <t>&gt;110%= Excelente; 100%-110% Aceptable; Menos de 100% Deficiente</t>
  </si>
  <si>
    <t>&gt;105%= Excelente; 100%-105% Aceptable; Menos de 100% Deficiente</t>
  </si>
  <si>
    <t>100%= Excelente; 90% - 99% Aceptable; Menos de 90% Deficiente</t>
  </si>
  <si>
    <t>90-100%= Excelente; 80-89% Aceptable; Menos de 80% Deficiente</t>
  </si>
  <si>
    <t>90%-100%= Excelente; 85%-89% Aceptable; Menos de 85% Deficiente</t>
  </si>
  <si>
    <t>&gt;35%= Excelente; 25%-34% Aceptable; Menos de 25% Deficiente</t>
  </si>
  <si>
    <t>95% - 100%= Excelente; 85% - 94% Aceptable; Menos de 85% Deficiente</t>
  </si>
  <si>
    <t>Cumplir mínimo con el 95% de las actividades planteadas en cada Plan de Gestión</t>
  </si>
  <si>
    <t>120%= Excelente; 110% - 119% Aceptable; Menos de 110% Deficiente</t>
  </si>
  <si>
    <t xml:space="preserve">Anual </t>
  </si>
  <si>
    <t>MACROPROCESO</t>
  </si>
  <si>
    <t>MISIONAL</t>
  </si>
  <si>
    <t>APOYO</t>
  </si>
  <si>
    <t>ESTRATÉGICO</t>
  </si>
  <si>
    <t>Acciones Correctivas, Preventivas y de Mejora</t>
  </si>
  <si>
    <t>A.C.P.M. cerradas por vigencia / Total A.C.P.M. vigencia</t>
  </si>
  <si>
    <t>Comité Coordinador Control Interno  y Calidad</t>
  </si>
  <si>
    <t>80-100%= Excelente; 70-79% Aceptable; Menos de 70% Deficiente</t>
  </si>
  <si>
    <t>Garantizar el mejoramiento continuo en todos los procesos de la Entidad</t>
  </si>
  <si>
    <t>Optimizar la movilidad en los municipios de nuestra jurisdicción</t>
  </si>
  <si>
    <t>Plan de Movilidad</t>
  </si>
  <si>
    <t>% de cumplimiento del plan de movilidad</t>
  </si>
  <si>
    <t>Contar con personal competente y comprometido</t>
  </si>
  <si>
    <t>Índice de capacitacion</t>
  </si>
  <si>
    <t>Total personal capacitado / Total personal I.D.T.Q.</t>
  </si>
  <si>
    <t>30% ó &gt; = Excelente; 25-29% Aceptable; Menos de 25% Deficiente</t>
  </si>
  <si>
    <t>OBJETIVOS CALIDAD</t>
  </si>
  <si>
    <t>Contar con infraestructura y equipos adecuados para la prestación del servicio</t>
  </si>
  <si>
    <t>Satisfaccón del cliente con instalaciones físicas</t>
  </si>
  <si>
    <t>% de satisfacción del cliente en apariencia de las instalaciones físicas</t>
  </si>
  <si>
    <t xml:space="preserve">Representante Alta Dirección MECI - Calidad </t>
  </si>
  <si>
    <t>Garantizar exactitud en el servicio</t>
  </si>
  <si>
    <t>% de satisfacción general con el servicio recibido</t>
  </si>
  <si>
    <t xml:space="preserve">% </t>
  </si>
  <si>
    <t>90%-100%= Excelente; 80%-89% Aceptable; Menos de 80% Deficiente</t>
  </si>
  <si>
    <t>GESTIÓN</t>
  </si>
  <si>
    <t>Planes mejoramiento estudiantes</t>
  </si>
  <si>
    <t>No. Estudiantes con planes mejoramiento semestre / No. Estudiantes matriculados semestre</t>
  </si>
  <si>
    <t>Conocer la calidad de la formación teórica y práctica en el CEA</t>
  </si>
  <si>
    <t>Técnico Área Técnica (CEA)</t>
  </si>
  <si>
    <t>No existe</t>
  </si>
  <si>
    <t>ACPM CEA</t>
  </si>
  <si>
    <t>No. acciones correctivas y preventivas cerradas vigencia / Total acciones correctivas y preventivas documentadas vigencia</t>
  </si>
  <si>
    <t>Medir la eficacia de las ACPM planteadas en el CEA</t>
  </si>
  <si>
    <t>Registrar bajo porcentaje de estudiantes con planes de mejoramiento, 5%</t>
  </si>
  <si>
    <t>Cerrar como mínimo el 80% de las ACPM evidenciadas en el año</t>
  </si>
  <si>
    <t>Satisfacción clientes clases prácticas CEA</t>
  </si>
  <si>
    <t>Medir el grado de satisfacción de los clientes del CEA con las clases prácticas</t>
  </si>
  <si>
    <t>Representante Alta Dirección</t>
  </si>
  <si>
    <t>Superior al 90%</t>
  </si>
  <si>
    <t>90-100%= Excelente; 85-89% Aceptable;  Menos de 85% Deficiente</t>
  </si>
  <si>
    <t>Evaluación desempeño instructores</t>
  </si>
  <si>
    <t xml:space="preserve">No. instructores con evaluacion de compromisos anual superior 80% / Total instructores de planta </t>
  </si>
  <si>
    <t>Medir los resultados de los instructores</t>
  </si>
  <si>
    <t>No. Accidentes atendidos  / No. Accidentes vigencia anterior</t>
  </si>
  <si>
    <t>N/A</t>
  </si>
  <si>
    <t>Medir el comportamiento de la accidentalidad de la Entidad respecto la vigencia anterior</t>
  </si>
  <si>
    <t>Medir el cumplimiento de las campañas educativasprogramadas.</t>
  </si>
  <si>
    <t>Campañas educativas en tránsito</t>
  </si>
  <si>
    <t>P.U. ÁREA TÉCNICA DE VIGILANCIA, CONTROL TRÁNSITO Y REGISTROS</t>
  </si>
  <si>
    <t>0%-5%= Excelente; 6-10% Aceptable; Más de 10% Deficiente</t>
  </si>
  <si>
    <t>No. campañas educativas realizadas / No. Campañas educativas programadas</t>
  </si>
  <si>
    <t>Cumplimiento Plan de Gestión</t>
  </si>
  <si>
    <t>Satisfacción general del cliente</t>
  </si>
  <si>
    <t>Satisfacción General del Cliente con el servicio recibido</t>
  </si>
  <si>
    <t>Superior al 80%</t>
  </si>
  <si>
    <t>80-100%= Excelente; 70-79% Aceptable;  Menos de 70% Deficiente</t>
  </si>
  <si>
    <t>Incrementar en un 10% las matrículas respecto la vigencia anterior</t>
  </si>
  <si>
    <t>Auxiliar(es) Administrativo Matrículas</t>
  </si>
  <si>
    <t>Auxiliar(es) Administrativo Trámites</t>
  </si>
  <si>
    <t>Incrementar en un 5% los trámites respecto la vigencia anterior</t>
  </si>
  <si>
    <t>No. Clientes clases prácticas satisfechos / No. Encuestados</t>
  </si>
  <si>
    <t>Determinar la capacidad que tiene la entidad para cumplir con sus obligaciones financieras, deudas o pasivos a corto plazo</t>
  </si>
  <si>
    <t>Razón Corriente</t>
  </si>
  <si>
    <t>Activo corriente/Pasivo corriente</t>
  </si>
  <si>
    <t>$</t>
  </si>
  <si>
    <t>RESULTADO</t>
  </si>
  <si>
    <t xml:space="preserve">EFICIENCIA </t>
  </si>
  <si>
    <t>CONTADOR</t>
  </si>
  <si>
    <t>Director General-Subdirector Administrativo y Financiero</t>
  </si>
  <si>
    <t>TRIMESTRAL</t>
  </si>
  <si>
    <t>FROS.</t>
  </si>
  <si>
    <t>Determinar la capacidad que tiene la entidad para cancelar sus obligaciones corrientes, sin contar con la venta de sus existencias, es decir, básicamente con los saldos de efectivo, el producido de sus cuentas por cobrar, sus inversiones temporales y algun otro activo de fácil liquidación que puede haber, diferente a los inventarios.</t>
  </si>
  <si>
    <t>prueba ácida</t>
  </si>
  <si>
    <t>Activo corriente-Inventario/Pasivo corriente</t>
  </si>
  <si>
    <t>Determinar por cada peso vendido, cuánto se generara para cubrir los gastos operacionales y no operacionales</t>
  </si>
  <si>
    <t>margen Bruto de Utilidad</t>
  </si>
  <si>
    <t>Utilidad bruta/recursos utilizados</t>
  </si>
  <si>
    <t>Determinar  por cada peso que existe en el activo de IDTQ  cuanto se genera de rentabilidad</t>
  </si>
  <si>
    <t>rentabilidad sobre activos</t>
  </si>
  <si>
    <t>Utilidad Bruta /Activo Total</t>
  </si>
  <si>
    <t>Saber el grado de endeudamiento es decir el compromiso patrimonial con relacion al pasivo de la entidad</t>
  </si>
  <si>
    <t>Autonomia</t>
  </si>
  <si>
    <t>Pasivo/ Patrimonio</t>
  </si>
  <si>
    <t>INSTITUTO DEPARTAMENTAL DE TRÁNSITO DEL QUINDÍO</t>
  </si>
  <si>
    <t>Comité Operativo de Planeación</t>
  </si>
  <si>
    <t>PERSPECTIVA ESTRATÉGIA No.1</t>
  </si>
  <si>
    <t>"Fortalecer la seguridad vial y velar por la seguridad humana como dinamizador de la vida."</t>
  </si>
  <si>
    <t>OBJETIVO ESTRATÉGICO No.1.1.</t>
  </si>
  <si>
    <t>"Promover la cultura por el respeto a las señales de tránsito para contribuir a la disminución del riesgo de accidentalidad y lograr un mejoramiento significativo en la eficiencia del transporte público y privado en las vías del departamento del Quindío."</t>
  </si>
  <si>
    <t>Metas de Resultado cuatrienio (2016-2019)</t>
  </si>
  <si>
    <t>Metas de producto cuatrienio  (2016-2019)</t>
  </si>
  <si>
    <t>Responsable</t>
  </si>
  <si>
    <t>Valor esperado al 2019</t>
  </si>
  <si>
    <t>1.1.1)   Reducir lesiones fatales en accidentes de tránsito.</t>
  </si>
  <si>
    <t>% de disminución en accidentes con lesiones fatales con respecto al período anterior.
No.
A.P.ANT= Accidentes con lesiones fatales período anterior.
A.P.ACT= Accidentes con lesiones fatales período actual.</t>
  </si>
  <si>
    <t>a).   Implementar un programa para disminuir la accidentalidad en las vías del departamento.</t>
  </si>
  <si>
    <t>b).   Formular e implementar el Plan de Seguridad Vial del Departamento.</t>
  </si>
  <si>
    <t>Plan Departamental de Seguridad Vial elaborado e implementado.</t>
  </si>
  <si>
    <t>c).   Apoyar la implementación del programa ciclo-rutas en el departamento del Quindío.</t>
  </si>
  <si>
    <t>Programa ciclo-rutas en el departamento del Quindío, apoyado.</t>
  </si>
  <si>
    <t>1.1.2)   A través de convenios interinstitucionales e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entre otros) y recursos propios, señalizar y demarcar el 100% de las vías de la jurisdicción del IDTQ con mayor índice de accidentalidad adecuadas por la autoridad competente.</t>
  </si>
  <si>
    <t>Número de convenios celebrados</t>
  </si>
  <si>
    <t>d).   Facilitar los recursos (económicos, tecnológicos, humanos, de transporte, etc.), que viabilicen la señalización y demarcación del 100% de vías de jurisdicción del IDTQ con mayor índice de accidentalidad.</t>
  </si>
  <si>
    <t>Informe de necesidades elaborado</t>
  </si>
  <si>
    <t>f). Elaborar el cronograma de instalación de señalización y demarcación acordados en el convenio establecido.</t>
  </si>
  <si>
    <t>P.U. Área Técnica de Vigilancia, Control Tránsito y Registros</t>
  </si>
  <si>
    <t>g). Con base en estudio técnico, vías adecuadas y recursos asignados, elaborar y ejecutar el 100% del plan de señalización y  demarcación de las vías de jurisdicción con mayor índice de accidentalidad</t>
  </si>
  <si>
    <t>1.1.3)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señalizar y demarcar el 100% de las vías de jurisdicción del IDTQ con  vulnerabilidad adecuadas por la autoridad competente.</t>
  </si>
  <si>
    <t>h) Facilitar los recursos (tecnológicos, humanos, económicos, transporte, etc.), que viabilicen la señalización y demarcación del 100% de vías de jurisdicción del IDTQ con mayor vulnerabilidad.</t>
  </si>
  <si>
    <t xml:space="preserve">i) Realizar diagnóstico e informe de necesidades de señalización y demarcación de vías con mayor vulnerabilidad, que servirá  de insumo junto con los recursos asignados y las vías adecuadas,  para la elaboración de los planes de señalización. </t>
  </si>
  <si>
    <t>j). Elaborar el cronograma de instalación de señalización y demarcación acordados en el convenio establecido.</t>
  </si>
  <si>
    <t>k) Con base en estudio técnico, vías adecuadas y recursos asignados, elaborar y ejecutar el 100% del plan de señalización y  demarcación de las vías de jurisdicción con mayor vulnerabilidad.</t>
  </si>
  <si>
    <t>1.1.4) A través de convenios interdisciplinarios (Salud, Educación, Infraestructura, Secretaría del Interior, Secretaría del Riesgo, Fondo de Prevención Vial, Policía, Ejército, Alcaldes, Gobernación, Secretarías o Direcciones de Tránsito, Medicina Legal, Invías, Secretarías o direcciones de deportes, Fosyga, Forensis, Ministerio de Transporte, Ministerio de Trabajo, Turismo) y recursos propios,  incrementar un 30% la señalización y demarcación en otras vías de jurisdicción del I.D.T.Q. previamente adecuadas por la  autoridad competente.</t>
  </si>
  <si>
    <t>l) Facilitar los recursos (tecnológicos, humanos, económicos, transporte, etc.), que viabilicen el incremento del 30% en la señalización y demarcación del otras de vías de jurisdicción del IDTQ.</t>
  </si>
  <si>
    <t xml:space="preserve">m) Realizar diagnóstico e  informe de necesidades de señalización y demarcación de otras vías de jurisdicción del IDTQ, que servirá  de insumo junto con los recursos asignados y las vías adecuadas,  para la elaboración de los planes de señalización. </t>
  </si>
  <si>
    <t>n). Elaborar el cronograma de instalación de señalización y demarcación acordados en el convenio establecido.</t>
  </si>
  <si>
    <t>o) Con base en estudio técnico, vías adecuadas y recursos asignados, elaborar y ejecutar el 100% del plan de señalización y  demarcación de otras vías de jurisdicción del IDTQ adecuadas previamente por la autoridad competente.</t>
  </si>
  <si>
    <t xml:space="preserve">1.1.5) Mejorar la supervisión y el control del comportamiento en las vías de jurisdicción del I.D.T.Q. mediante la focalización y atención de directrices mundiales y nacionales.  </t>
  </si>
  <si>
    <t>p).  Evidenciar permanentemente los sitios y conductas críticas de accidentalidad e infracciones más recurrentes  en nuestra jurisdicción como punto de partida para la programación de la supervisión y el control por parte de la Entidad.</t>
  </si>
  <si>
    <t>q) 20% de los operativos   de control y supervisión focalizados en el transporte informal en nuestra jurisdicción.</t>
  </si>
  <si>
    <t>r) 40% de los operativos   de control y supervisión focalizados en velocidad, ingesta de alcohol, uso del cinturón de seguridad, dispositivos de retención de menores, casco reglamentario para motociclistas.</t>
  </si>
  <si>
    <t>s) 40% de los operativos de control y supervisión del tránsito  focalizados en las principales causas  o hipótesis de siniestros de tránsito.</t>
  </si>
  <si>
    <t>t) Incrementar un 50% el trabajo conjunto con los actores comprometidos con la movilidad para el control ambiental a vehículos.</t>
  </si>
  <si>
    <t>u) Atender el 70% de las situaciones de movilidad en nuestra jurisdicción conforme a las exigencias normativas y disponibilidad de recursos.</t>
  </si>
  <si>
    <t>v) Garantizar que la situación contravencional de los conductores  reportados en las órdenes de comparendo, sean resueltas conforme a la Ley, atendiendo la disponibilidad de recursos.</t>
  </si>
  <si>
    <t>w) Garantizar que las obligaciones generadas con los deudores por infracciones de tránsito, se les inicie el proceso de cobro coactivo bajo parámetros del debido proceso.</t>
  </si>
  <si>
    <t>N°. sancionados pasados a cobro coactivo</t>
  </si>
  <si>
    <t>1.1.6) Realizar convenios interinstitucionales con entidades del sector financiero para facilitar el recaudo de cartera del IDTQ, con respecto a los infractores-deudores</t>
  </si>
  <si>
    <t>x) Establecer convenios interinstitucionales con entidades públicas o privadas para pago de cartera por parte de infractores - deudores</t>
  </si>
  <si>
    <t>PERSPECTIVA ESTRATÉGIA No.2</t>
  </si>
  <si>
    <t>"Articular al Instituto Departamental de Tránsito del Quindío dentro del modelo de las altas tecnologías, para el caso los TIC`s del Estado"</t>
  </si>
  <si>
    <t>OBJETIVO ESTRATÉGICO No.2.1</t>
  </si>
  <si>
    <t>"Mantener un proceso de mejora continua en cuanto a la capacidad técnica, humana y de Gestión Institucional."</t>
  </si>
  <si>
    <t>2.1.1) Dotar al Instituto con la infraestructura física y  tecnológica necesaria para una adecuada prestación de sus servicios.</t>
  </si>
  <si>
    <t>a) Implantación e implementación  del software adquirido (SIOTT),  ajustada a  requerimientos del Ministerio de Transporte, RUNT y demás exigencias normativas y procedimentales.</t>
  </si>
  <si>
    <t>100% del software implementado</t>
  </si>
  <si>
    <t>b)Adquisición, implantación e implementación de un sistema de gestión documental para el I.D.T.Q.</t>
  </si>
  <si>
    <t>c) Mantenimiento del firewall para la seguridad informática del I.D.T.Q.</t>
  </si>
  <si>
    <t>100% funcionamiento firewall</t>
  </si>
  <si>
    <t>d)Licenciamiento mínimo del 20% de programas de entorno de escritorio de acuerdo a las necesidades de la Entidad.</t>
  </si>
  <si>
    <t>e) Dotar al cuerpo de agentes de tránsito de dispositivos tecnológicos (radares móviles, dispositivos de alcoholemia, comprenderás electrónicas y otros), ajustados a normatividad.</t>
  </si>
  <si>
    <t>f) Dotar a la Entidad de la infraestructura física, tecnológica y humana necesaria para la implementación de los lineamientos de gobierno en línea.</t>
  </si>
  <si>
    <t>% de cumplimiento de lineamientos de gobierno en línea</t>
  </si>
  <si>
    <t>g) Elaborar y ejecutar mínimo el 90% del Plan Anual para la Adecuación de la planta física de acuerdo a las necesidades de los procesos, requisitos del cliente y exigencias normativas.</t>
  </si>
  <si>
    <t>h) Modernizar el parque automotor del Instituto conforme a  necesidades de los procesos, requisitos del cliente y exigencias normativas.</t>
  </si>
  <si>
    <t>i) Elaborar y ejecutar mínimo el 90% del Plan General Anual de Mantenimiento preventivo y correctivo de infraestructura física, vehículos, redes eléctricas, redes sanitarias, redes telefónicas y  recursos informáticos.</t>
  </si>
  <si>
    <t>j) Elaborar y ejecutar el 100% del Plan de mantenimiento preventivo y correctivo para la adecuada calibración de dispositivos tecnológicos (radares móviles, dispositivos de alcoholemia) conforme a normatividad vigente.</t>
  </si>
  <si>
    <t>k) Depurar y organizar el 100% del archivo central de la Entidad conforme a la normatividad vigente.</t>
  </si>
  <si>
    <t>l) Diseñar e implementar un plan de mercadeo tendiente a incrementar los recursos financieros de la Entidad.</t>
  </si>
  <si>
    <t>Plan de mercadeo diseñado e implementado</t>
  </si>
  <si>
    <t>m)Acreditación y habilitación del CEA del I.D.T.Q. y sostenimiento de estas certificaciones.</t>
  </si>
  <si>
    <t>certificados de acreditación y habilitación del CEA</t>
  </si>
  <si>
    <t>n) Mejorar el clima organizacional de la Entidad mediante la revisión y ajuste del elemento de talento humano, así como la formulación y ejecución de planes anuales integrales de gestión del talento humano que incluyan bienestar social, capacitaciones, incentivos, prepensionados, salud ocupacional, etc.</t>
  </si>
  <si>
    <t>o) Mejora continua de los sistemas integrados de gestión MECI y Calidad que conduzcan a la Certificación en la NTCGP-1000.</t>
  </si>
  <si>
    <t>p) Usuarios y clientes satisfechos mediante la prestación de un servicio amable, ágil, oportuno y dentro del marco normativo.</t>
  </si>
  <si>
    <t>q) Reducir los hallazgos de la Contraloría en dictamen financiero y contable de las auditorías.</t>
  </si>
  <si>
    <t>Total de hallazgos de Contraloría en dictamen financiero y contable consolidados al  2015</t>
  </si>
  <si>
    <t>r) Atender en un 100% la defensa judicial de la Entidad bajo principios de oportunidad, legalidad,  igualdad y equidad, garantizando la defensa de los derechos e intereses de la entidad, a través de una gestión oportuna y materialmente eficiente, fundada en el control y seguimiento de las actuaciones judiciales o extrajudiciales.</t>
  </si>
  <si>
    <t>s) 100% de los procesos contractuales de la Entidad conforme a parámetros normativos vigentes.</t>
  </si>
  <si>
    <t>t) 100% de los actos administrativos y contratos de la dependencia debidamente organizados y custodiados conforme a la ley general de archivo.</t>
  </si>
  <si>
    <t>u) Garantizar que el 100% de los deudores por infracciones de tránsito se les inicie el proceso de cobro coactivo bajo parámetros del debido proceso.</t>
  </si>
  <si>
    <t>v) Cumplimiento mínimo del 90% de los Planes Anuales de Anticorrupción y de Atención al Ciudadano.</t>
  </si>
  <si>
    <t>w) Apoyo del Plan Nacional de Eficiencia - Cero Papel, mediante una estrategia de reducción del 40% en el consumo de papel.</t>
  </si>
  <si>
    <t>Unidad de Medida</t>
  </si>
  <si>
    <t>Periodo: 2016 - 2019</t>
  </si>
  <si>
    <t>Meta</t>
  </si>
  <si>
    <t>Fuente de Informaciòn</t>
  </si>
  <si>
    <t>Frecuencia de Mediciòn</t>
  </si>
  <si>
    <t>Nivel del Indicador</t>
  </si>
  <si>
    <t>Fòrmula indicador Indicador de resultado</t>
  </si>
  <si>
    <t>Fórmula del Indicador de Producto</t>
  </si>
  <si>
    <t xml:space="preserve"> Tablero de Indicadores de Gestiòn</t>
  </si>
  <si>
    <t>Informe Plan de Gestiòn P.U. Área Técnica de Control del Tránsito y Registros</t>
  </si>
  <si>
    <t>Reducir los accidentes con lesiones fatales en un 20%</t>
  </si>
  <si>
    <t>% de Implementaciòn</t>
  </si>
  <si>
    <t>Valor y Periodo esperado de cumplimiento</t>
  </si>
  <si>
    <t>Indicadores de cumplimiento: con base en que el cumplimiento tiene que ver con la conclusión de una tarea. Los indicadores de cumplimiento están relacionados con las razones que indican el grado de consecución de tareas y/o trabajos. Ejemplo: cumplimiento del programa de pedidos.
Indicadores de evaluación: la evaluación tiene que ver con el rendimiento que se obtiene de una tarea, trabajo o proceso. Los indicadores de evaluación están relacionados con las razones y/o los métodos que ayudan a identificar nuestras fortalezas, debilidades y oportunidades de mejora. Ejemplo: evaluación del proceso de gestión de pedidos.
Indicadores de eficiencia: teniendo en cuenta que eficiencia tiene que ver con la actitud y la capacidad para llevar a cabo un trabajo o una tarea con el mínimo de recursos. Los indicadores de eficiencia están relacionados con las razones que indican los recursos invertidos en la consecución de tareas y/o trabajos. Ejemplo: Tiempo fabricación de un producto, razón de piezas / hora, rotación de inventarios.
Indicadores de eficacia: eficaz tiene que ver con hacer efectivo un intento o propósito. Los indicadores de eficacia están relacionados con las razones que indican capacidad o acierto en la consecución de tareas y/o trabajos. Ejemplo: grado de satisfacción de los clientes con relación a los pedidos.
Indicadores de gestión: teniendo en cuenta que gestión tiene que ver con administrar y/o establecer acciones concretas para hacer realidad las tareas y/o trabajos programados y planificados. Los indicadores de gestión están relacionados con las razones que permiten administrar realmente un proceso. Ejemplo: administración y/o gestión de los almacenes de productos en proceso de fabricación y de los cuellos de botella.
Leer más: http://www.monografias.com/trabajos55/indicadores-gestion/indicadores-gestion2.shtml#ixzz4nIGVyYTy</t>
  </si>
  <si>
    <t xml:space="preserve"> Direccion general e informees de gestiòn</t>
  </si>
  <si>
    <t>Direcciòn</t>
  </si>
  <si>
    <t>100% a 31 dic de 2019</t>
  </si>
  <si>
    <t>% de gestiòn</t>
  </si>
  <si>
    <t>Recursos asignados en $ para la ejecucion del resultado</t>
  </si>
  <si>
    <t>Señalizar y demarcar el 100% de las vías de la jurisdicción del IDTQ con mayor índice de accidentalidad adecuadas por la autoridad competente.</t>
  </si>
  <si>
    <t>% de cumplimiento</t>
  </si>
  <si>
    <t>100% a 31 dic de 2018</t>
  </si>
  <si>
    <t>Ejecución del 100% del plan de señalización</t>
  </si>
  <si>
    <t>% de recurrencia</t>
  </si>
  <si>
    <t>Informe trimestral de seguimiento</t>
  </si>
  <si>
    <t>peridico 100%</t>
  </si>
  <si>
    <t>20% de los operativos   de control y supervisión focalizados en el transporte informal en nuestra jurisdicción.</t>
  </si>
  <si>
    <t>informe de gestión P.U. Área Técnica de Vigilancia, Control Tránsito y Registros</t>
  </si>
  <si>
    <t>20% trimestral</t>
  </si>
  <si>
    <t>40% de los operativos   de control y supervisión focalizados en velocidad, ingesta de alcohol, uso del cinturón de seguridad, dispositivos de retención de menores, casco reglamentario para motociclistas.</t>
  </si>
  <si>
    <t>40% trimestral</t>
  </si>
  <si>
    <t>40% de los operativos de control y supervisión del tránsito  focalizados en las principales causas  o hipótesis de siniestros de tránsito.</t>
  </si>
  <si>
    <t xml:space="preserve">ACAV A: actividades control ambiental a vehículos actuales 
ACAV P: actividades control ambiental a vehículos periodo anterior
</t>
  </si>
  <si>
    <t>% de incremento</t>
  </si>
  <si>
    <t>50% de incremento en las actividades de control ambiental</t>
  </si>
  <si>
    <t>100% de las situaciones contravencionales atendidas.</t>
  </si>
  <si>
    <t>80% a 31 dic de 2019</t>
  </si>
  <si>
    <t xml:space="preserve">                                                                     </t>
  </si>
  <si>
    <t>Cronograma elaborado</t>
  </si>
  <si>
    <t>Mejorar la recuperación de cartera en un 20%</t>
  </si>
  <si>
    <t>20% a 31 dic de 2019</t>
  </si>
  <si>
    <t>% de implementación del software</t>
  </si>
  <si>
    <t xml:space="preserve">Informe trimestral Subdirector Administrativo y Financiero,     </t>
  </si>
  <si>
    <t>Etapas: Adquisición, implantación e implementación</t>
  </si>
  <si>
    <t xml:space="preserve">% de implementación </t>
  </si>
  <si>
    <t>100% del sitema de gestión documental implementado</t>
  </si>
  <si>
    <t>100% al 31 dic de 2018</t>
  </si>
  <si>
    <t>anual</t>
  </si>
  <si>
    <t>% de mantenimiento</t>
  </si>
  <si>
    <t>% de equipos con licencia</t>
  </si>
  <si>
    <t>% de agentes dotas con dispositivos tecnológicos</t>
  </si>
  <si>
    <t>100% de implementación de los lineamientos seleccionados para su implementación</t>
  </si>
  <si>
    <t>AEAPF: Acciones ejcutadas de adecuación de la planta física
ACPAAPF: Acciones contempladas en el plan anual de adecuación de la planta fisica</t>
  </si>
  <si>
    <t>% de cumplimiento Plan anual de adecuación de la planta fisica</t>
  </si>
  <si>
    <t xml:space="preserve">90% del Plan Anual para la Adecuación de la planta física </t>
  </si>
  <si>
    <t>90% a 31 de Dic de 2019</t>
  </si>
  <si>
    <t>% de modernización parque automotor</t>
  </si>
  <si>
    <t>100% del parque autmotor modernizado</t>
  </si>
  <si>
    <t>AEPAMP: Acciones ejecutadas plan anual de mantenimiento preventivo
ACPAMP: Acciones contempladas plan anual de mantenimiento preventivo</t>
  </si>
  <si>
    <t>% de cumplimiento Plan anual de mantenimiento preventivo</t>
  </si>
  <si>
    <t>AEPAMP: Acciones ejecutadas plan anual de mantenimiento preventivo dispositivos tecnológicos
ACPAMP: Acciones contempladas plan anual de mantenimiento preventivo dispositivos tecnológicos</t>
  </si>
  <si>
    <t>90% del Plan General Anual de Mantenimiento preventivo y correctivo de infraestructura física, vehículos, redes eléctricas, redes sanitarias, redes telefónicas y  recursos informáticos.</t>
  </si>
  <si>
    <t>100% del Plan de mantenimiento preventivo y correctivo para la adecuada calibración de dispositivos tecnológicos (radares móviles, dispositivos de alcoholemia) conforme a normatividad vigente.</t>
  </si>
  <si>
    <t>% de cumplimiento requisitos documentales vigentes</t>
  </si>
  <si>
    <t>100%  archivo central depurado y organizado conforme a normatividad vigente</t>
  </si>
  <si>
    <t>AIPM: Acciones implementaqdas plan de mercadeo
APPM: Acciones proyectadas plan de mercadeo</t>
  </si>
  <si>
    <t>% de implementación plan de mercadeo</t>
  </si>
  <si>
    <t>100% a 31 de Dic de 2019</t>
  </si>
  <si>
    <t xml:space="preserve">Informe trimestral Subdirector Administrativo y Financiero  y el CEA   </t>
  </si>
  <si>
    <t>Norma: NTC ISO/IEC 17024</t>
  </si>
  <si>
    <t>% de cumplimiento de la norma</t>
  </si>
  <si>
    <t>Programa de Bienestar laboral</t>
  </si>
  <si>
    <t>% de implementación</t>
  </si>
  <si>
    <t xml:space="preserve">Informe trimestral Subdirector Administrativo y Financiero, en talento humano    </t>
  </si>
  <si>
    <t>Manual de funciones actualizado</t>
  </si>
  <si>
    <t>100% a 31 de Dic de 2017</t>
  </si>
  <si>
    <t>Norma: NTC GP 1000 Y MECI</t>
  </si>
  <si>
    <t>Informe entregado por la Oficina de calidad</t>
  </si>
  <si>
    <t>numero estudiantes matriculados A2. B1, C1</t>
  </si>
  <si>
    <t>100% de los procesos atendidos</t>
  </si>
  <si>
    <t>Informe trimestral entregado por la oficina asesora juridica</t>
  </si>
  <si>
    <t>100% de los procesos contractuales de la Entidad conforme a parámetros normativos vigentes.</t>
  </si>
  <si>
    <t>100% de los actos administrativos y contratos de la dependencia debidamente organizados y custodiados conforme a la ley general de archivo.</t>
  </si>
  <si>
    <t>% de procesos de cobro coactivo inciados</t>
  </si>
  <si>
    <t>% de decuperación de cartera</t>
  </si>
  <si>
    <t>100% de los deudores por infracciones de tránsito se les inicie el proceso de cobro coactivo bajo parámetros del debido proceso.</t>
  </si>
  <si>
    <t>80%  de la cartera de la vigencia recuperada</t>
  </si>
  <si>
    <t>Informe de gestión Oficina Asesora Júridica</t>
  </si>
  <si>
    <t>Informe seguimiento plan anticorrupción</t>
  </si>
  <si>
    <t>Informe plan de austeridad del gasto</t>
  </si>
  <si>
    <t xml:space="preserve"> - Programa implementado para disminuir la accidentalidad.
- Informe de accidentalidad</t>
  </si>
  <si>
    <t>Valor del Producto</t>
  </si>
  <si>
    <t>Resultado de la formula del indicador: Ej: 20%</t>
  </si>
  <si>
    <t>Recursos que se facilitaron y en que cantidad</t>
  </si>
  <si>
    <t>Total usuarios alcanzados con el prgrama</t>
  </si>
  <si>
    <t>Direccion general e informees de gestiòn Área Técnica de Control del Tránsito y Registros</t>
  </si>
  <si>
    <t>Recursos asignados al plan</t>
  </si>
  <si>
    <t>total señales intervenidas</t>
  </si>
  <si>
    <t>numero de operativos transporte informal</t>
  </si>
  <si>
    <t>numero de operativos focalizados en causas de siniestros de transito</t>
  </si>
  <si>
    <t>Que actividades se realizaron</t>
  </si>
  <si>
    <t>Numero de situaciones atendidas</t>
  </si>
  <si>
    <t>Total audiencias realizadas</t>
  </si>
  <si>
    <t>Numero de procesos de cobro coactivo iniciados</t>
  </si>
  <si>
    <t>$ pesos de cartera recuperada</t>
  </si>
  <si>
    <t>Que modulos se han implementado en su totalidad.</t>
  </si>
  <si>
    <t>Que etapas se han cumplido y de que manera</t>
  </si>
  <si>
    <t>Numero de veces que se realizo mantenimiento a los equipos</t>
  </si>
  <si>
    <t>Total equipos licenciados</t>
  </si>
  <si>
    <t>Listado de dispositivos que se adquirieron</t>
  </si>
  <si>
    <t>100% de los agentes dotados con dispositivos tecnológicos</t>
  </si>
  <si>
    <t>Que lineamientos se han cumplido</t>
  </si>
  <si>
    <t>Que obras de adecuacion fisica se han realizado</t>
  </si>
  <si>
    <t>Que vehículos pertenecen al parque automotor de la entidad y sus respectivos modelos</t>
  </si>
  <si>
    <t>Que mantenimientos se han realizado.</t>
  </si>
  <si>
    <t>Que mantenimientos de equipos tecnologicos se han realizado.</t>
  </si>
  <si>
    <t>Que se ha implementado del plan de gestión documental</t>
  </si>
  <si>
    <t>Reporte de seguimiento a las certificaciones del CEA</t>
  </si>
  <si>
    <t>Seguimiento del la actualizacion del manual de funciones</t>
  </si>
  <si>
    <t>SGSST Sistema  de gestión de seguridad y salud en el trabajo.</t>
  </si>
  <si>
    <t>Fases implementadas de los requisitos minimos de seguridad y salud en el trabajo</t>
  </si>
  <si>
    <t>Acciones implementadas de mejoramiento al SGC</t>
  </si>
  <si>
    <t>% de incremento en la calificacion de excelencia</t>
  </si>
  <si>
    <t>Calificacion de la satisfaaccion del cliente</t>
  </si>
  <si>
    <t>Calificación de excelencia 90%</t>
  </si>
  <si>
    <t>Informe satisfaccion del cliente</t>
  </si>
  <si>
    <t>90% seguimietno periodico</t>
  </si>
  <si>
    <t>Señalizar y demarcar el 100% de las vías de la jurisdicción del IDTQ con vulnerabilidad adecuadas por la autoridad competente.</t>
  </si>
  <si>
    <t xml:space="preserve">
SYDOV.P.ANT= Señalizacón y demarcación otras vias período anterior.
SYDOV.ACT= Señalizacón y demarcación otras vias período actual.</t>
  </si>
  <si>
    <t>Incrementar un 30% la señalización y demarcación en otras vías de jurisdicción del I.D.T.Q. previamente adecuadas por la  autoridad competente.</t>
  </si>
  <si>
    <t xml:space="preserve">
O.C.S.ANT: Número de operativos de control y supervisión periodo anterior
O.C.S.ACT: Número de operativos de control y supervisión periodo anterior</t>
  </si>
  <si>
    <t xml:space="preserve">Incrementar un 15% la supervisión y el control del comportamiento en las vías de jurisdicción del I.D.T.Q. </t>
  </si>
  <si>
    <t>Numero de operativos focalizados en velocidad, ingesta de alcohol, uso de cinturón, dispositivos de retencion menores, casco reglamentario para motociclistas</t>
  </si>
  <si>
    <t>Dirección General
Subdireccion administrativa y financiera</t>
  </si>
  <si>
    <t>Como minimo un convenio celebrado</t>
  </si>
  <si>
    <t>Subdireccion administrativa y financiera</t>
  </si>
  <si>
    <t xml:space="preserve">
DTIFANT:Dotacion tecnologica y de infraestructura fisica periodo anterior
O.C.S.ACT: Número de operativos de control y supervisión periodo anterior</t>
  </si>
  <si>
    <t>Incremento del 20% en la adecuacion fisica y tecnológica</t>
  </si>
  <si>
    <t>HallazgosCANT: Hallazgos Contraloria Auditoria anterior
HallazgosCACT: Hallazgos Contraloria Auditoría Actual</t>
  </si>
  <si>
    <t>Inofrmes de Gestión Todas la dependencias</t>
  </si>
  <si>
    <t>Valor cuantitativo total</t>
  </si>
  <si>
    <t>Numero de actividades de ciclo rutas apoyadas</t>
  </si>
  <si>
    <t>100%
al 31 de Dic 2019</t>
  </si>
  <si>
    <t>100% implementación a 31 dic de 2019</t>
  </si>
  <si>
    <t>100% a 30 de nov de 2018</t>
  </si>
  <si>
    <t>Informees de gestiòn Área Técnica de Control del Tránsito y Registros</t>
  </si>
  <si>
    <t>Informe diagnostico presentado</t>
  </si>
  <si>
    <t>50% a 31 dic de 2019</t>
  </si>
  <si>
    <t>70% de situaciones de movibildad antendidas en cada periodo</t>
  </si>
  <si>
    <t>70% a 31 dic de 2019</t>
  </si>
  <si>
    <t>100% de los equipos con licencia</t>
  </si>
  <si>
    <t>al 31 dic de 2019, 100% de los equipos con licencia</t>
  </si>
  <si>
    <t>Observaciones</t>
  </si>
  <si>
    <t>Cantidad</t>
  </si>
  <si>
    <t>Resultado Enero</t>
  </si>
  <si>
    <t xml:space="preserve">Cantidad </t>
  </si>
  <si>
    <t>Total</t>
  </si>
  <si>
    <t>Resultado Febrero</t>
  </si>
  <si>
    <t>Resultado Marzo</t>
  </si>
  <si>
    <t>Resultado Abril</t>
  </si>
  <si>
    <t>Resultado Mayo</t>
  </si>
  <si>
    <t>Resultado Junio</t>
  </si>
  <si>
    <t>Fortalecimiento de la gestión y coordinación interinstitucional, Comportamientos, hábitos y conductas seguras de los usuarios de las vías, Control y supervisión sobre los vehículos y equipos de seguridad para los usarios de las vías, Campañas Educativas y de formación diseñadas y dirigidas a los diferentes actores viales, Cumplir con el plan y/o cronograma de señalización y demarcación vial en los municipios y vías de nuestra jurisdicción</t>
  </si>
  <si>
    <t>ENERO</t>
  </si>
  <si>
    <t>FEBRERO</t>
  </si>
  <si>
    <t>MARZO</t>
  </si>
  <si>
    <t>ABRIL</t>
  </si>
  <si>
    <t>MAYO</t>
  </si>
  <si>
    <t>JUNIO</t>
  </si>
  <si>
    <t>Equipos con licencias de software de escritorio para edicion de documentos de texto y calculos 24 de 24 equipos activos del Instituto.</t>
  </si>
  <si>
    <t>En el presente año no se ha modernizado ningun vehiculo, sin embargo los 16 vehiculos con los que cuenta el parque automotor del instituto cumplen con los requisitos de norma.</t>
  </si>
  <si>
    <t>El archivo central de la entidad se divide en 3 secciones de las cuales ya se organizo y depuró una de ellas.</t>
  </si>
  <si>
    <t>Informe accidentalidad</t>
  </si>
  <si>
    <t>MESES</t>
  </si>
  <si>
    <t>FINANCIACIÓN</t>
  </si>
  <si>
    <t>COBRO COACTIVO</t>
  </si>
  <si>
    <t>SIMIT</t>
  </si>
  <si>
    <t>TOTALES</t>
  </si>
  <si>
    <t>IDTQ</t>
  </si>
  <si>
    <t>POLCA</t>
  </si>
  <si>
    <t>Total metros señalizados hasta junio del presente año, Ciercacia 570 mts, Montenegro 1401 mts, Buenavista 335 mts, Salento 122 mts, Pueblo Tapado-parque del café 34 mts, Genova 209 mts.</t>
  </si>
  <si>
    <t>MONTENEGRO</t>
  </si>
  <si>
    <t>SALENTO</t>
  </si>
  <si>
    <t>CIRCACIA</t>
  </si>
  <si>
    <t>ACUERDOS DE PAGO 2017</t>
  </si>
  <si>
    <t>MES</t>
  </si>
  <si>
    <t>CANTIDAD</t>
  </si>
  <si>
    <t>VALOR</t>
  </si>
  <si>
    <t>ALUMNOS POR CATEGORIA</t>
  </si>
  <si>
    <t>A2</t>
  </si>
  <si>
    <t>B1</t>
  </si>
  <si>
    <t>C1</t>
  </si>
  <si>
    <t>TOTAL</t>
  </si>
  <si>
    <t>CAMPAÑAS EDUCATIVAS SOBRE  NORMAS DE TRANSITO  DIRIGIDO  A  PEATONES, CICLISTAS Y  MOTOCICLISTAS</t>
  </si>
  <si>
    <t>NÚMERO  DE  BENEFICIADOS</t>
  </si>
  <si>
    <t>CARROS PÚBLICOS</t>
  </si>
  <si>
    <t>CARROS OFICIALES</t>
  </si>
  <si>
    <t>MOTOCICLETAS</t>
  </si>
  <si>
    <t>MOTOCARROS Y CUATRIMOTOS</t>
  </si>
  <si>
    <t>CARROS PARTICULARES</t>
  </si>
  <si>
    <t>TOTAL MATRICULAS MES</t>
  </si>
  <si>
    <t>JULIO</t>
  </si>
  <si>
    <t>AGOSTO</t>
  </si>
  <si>
    <t>Contrato de actualizacion e implementacion del software SIOT</t>
  </si>
  <si>
    <t>SEPTIEMBRE</t>
  </si>
  <si>
    <t>septiembre</t>
  </si>
  <si>
    <t>alumnos</t>
  </si>
  <si>
    <t>Contratos= 5 prestacion de servicios, 1 contrato de compraventa</t>
  </si>
  <si>
    <t>Contratos= 5 prestacion de servicios</t>
  </si>
  <si>
    <t>Contratos= 21 prestacion de servicios</t>
  </si>
  <si>
    <t xml:space="preserve">Resmas Carta consumidas: 10
Resmas Oficio Consumidas: 0
</t>
  </si>
  <si>
    <t xml:space="preserve">Resmas Carta consumidas: 21
Resmas Oficio Consumidas: 26
</t>
  </si>
  <si>
    <t xml:space="preserve">Resmas Carta consumidas: 28
Resmas Oficio Consumidas: 2
</t>
  </si>
  <si>
    <t>OCTUBRE</t>
  </si>
  <si>
    <t>ACCIDENTES</t>
  </si>
  <si>
    <t>SOLO DAÑOS</t>
  </si>
  <si>
    <t>LESIONADOS</t>
  </si>
  <si>
    <t>MUERTOS</t>
  </si>
  <si>
    <t>ENERO-MARZO</t>
  </si>
  <si>
    <t>ABRIL-JUNIO</t>
  </si>
  <si>
    <t>JULIO-OCTUBRE</t>
  </si>
  <si>
    <t>NOVIEMBRE</t>
  </si>
  <si>
    <t>DICIEMBRE</t>
  </si>
  <si>
    <t>PIJAO</t>
  </si>
  <si>
    <t>0 fase de 3</t>
  </si>
  <si>
    <t>no se cuenta con un plan documentando de mantenimiento preventivo y correctivo de calibracion de equipos tecnologicos</t>
  </si>
  <si>
    <t>RECAUDO COBRO COACTIVO  ENERO DICIEMBRE 2017</t>
  </si>
  <si>
    <t>ESTUDIANTES CAPACITADOS</t>
  </si>
  <si>
    <t>PEATONES</t>
  </si>
  <si>
    <t>EMPRESAS DE TRANSPORTE, CONDUCTORES DE SERVICIO PARTICULAR Y ENTIDADES</t>
  </si>
  <si>
    <t>CICLISTAS</t>
  </si>
  <si>
    <t>DESCUENTO DEL 50%</t>
  </si>
  <si>
    <t>CAMPAÑAS EDUCATIVAS TOTALES</t>
  </si>
  <si>
    <t xml:space="preserve">TOTAL ACCIDENTES </t>
  </si>
  <si>
    <t>No se adelantaron acciones encaminadas a la implementación del programa de ciclorutas.</t>
  </si>
  <si>
    <t>Plan seguridad vial presentado con sus componentes, informe gestiíon area tecnica</t>
  </si>
  <si>
    <t>Cronograma de señalización según contratos de prestación de servicios pintores.</t>
  </si>
  <si>
    <t>Cantidad recaudada por acuerdos de pago.</t>
  </si>
  <si>
    <t>No se ha actualizado el manual de funciones del Instituto.</t>
  </si>
  <si>
    <t>matriculas</t>
  </si>
  <si>
    <t>Cantidad de matrículas por mes</t>
  </si>
  <si>
    <t>% de incremento en expedición de matriculas</t>
  </si>
  <si>
    <t>Seguimiento mensual matriculas.</t>
  </si>
  <si>
    <t>Aumento de la expedicíon de las matrículas respecto al periodo anterior en un 20%</t>
  </si>
  <si>
    <t>Para la vigeencia no se elaboro plan de mercadeo del instituto.
Numero de estudiantes en el mes.</t>
  </si>
  <si>
    <t>Se adelantan gestiónes y consolidación de plan de mejoramiento tendiente a reducir hallazagos en dictamen financiero y contable.</t>
  </si>
  <si>
    <t>% de reducción de hallazgos en dictamen financiero y contable</t>
  </si>
  <si>
    <t>Actividades realizadas como avance a disminuir los hallazgos en dictamenfinanciero.</t>
  </si>
  <si>
    <t>Total de hallazgos de Contraloría en dictamen financiero y contable consolidados al 2020</t>
  </si>
  <si>
    <t>Reducir los hallazgos en un 20%</t>
  </si>
  <si>
    <t>20% para 2017</t>
  </si>
  <si>
    <t>Medir la eficacia del pragrama para disminuir la accidentalidad.</t>
  </si>
  <si>
    <t>Medir la eficacia en el cumplimiento de los objetivos del plan de seguridad vial</t>
  </si>
  <si>
    <t>Medir la eficiencia ambiental de la implentación del programa de ciclorutas</t>
  </si>
  <si>
    <t>COSTOS AMBIENTALES</t>
  </si>
  <si>
    <t>Determinar la eficiencia en la ejecucion de los recursos destinados a demarcación</t>
  </si>
  <si>
    <t>e). Realizar diagnóstico e informe de necesidades de señalización y demarcación de vías con mayor índice de accidentalidad, que servirá  de insumo junto con los recursos asignados y las vías adecuadas,  para la elaboración de los planes de señalización.</t>
  </si>
  <si>
    <r>
      <t xml:space="preserve">P.U. Área Técnica de Control del Tránsito y Registros- </t>
    </r>
    <r>
      <rPr>
        <b/>
        <sz val="10"/>
        <rFont val="Cambria"/>
        <family val="1"/>
      </rPr>
      <t>MISIONAL</t>
    </r>
  </si>
  <si>
    <r>
      <t xml:space="preserve">P.U. Área Técnica de Control del Tránsito y Registros- </t>
    </r>
    <r>
      <rPr>
        <b/>
        <sz val="10"/>
        <rFont val="Cambria"/>
        <family val="1"/>
      </rPr>
      <t>MISIONAL
ADMINISTRATIVA</t>
    </r>
  </si>
  <si>
    <r>
      <t xml:space="preserve">Dirección general
P.U. Área Técnica de Control del Tránsito y Registros- </t>
    </r>
    <r>
      <rPr>
        <b/>
        <sz val="10"/>
        <rFont val="Cambria"/>
        <family val="1"/>
      </rPr>
      <t>MISIONAL
ADMINISTRATIVA</t>
    </r>
  </si>
  <si>
    <r>
      <t xml:space="preserve">
P.U. Área Técnica de Control del Tránsito y Registros- </t>
    </r>
    <r>
      <rPr>
        <b/>
        <sz val="10"/>
        <rFont val="Cambria"/>
        <family val="1"/>
      </rPr>
      <t>MISIONAL</t>
    </r>
  </si>
  <si>
    <t>Mostrar la eficacia de la ejecución del programa de mearcación y señalización</t>
  </si>
  <si>
    <t>Medir el cumplimiento efectivo de evaluación constante de las vías de nuestra juisdicción</t>
  </si>
  <si>
    <t>Determinar la eficacia de los operativos focalizados en transporte informal.</t>
  </si>
  <si>
    <t>Determinar la eficacia de los operativos focalizados en en velocidad, ingesta de alcohol, uso del cinturón de seguridad, dispositivos de retención de menores, casco reglamentario para motociclistas.</t>
  </si>
  <si>
    <t>Determinar la eficacia de los operativos focalizados en principales causas  o hipótesis de siniestros de tránsito.</t>
  </si>
  <si>
    <t>determinar la eficiencia de la gestión realizada por el instituto para el control ambiental a vehiculos</t>
  </si>
  <si>
    <t>Medir la eficacia del cumplimeitno de la meta para situaciones de movilidad atendidas</t>
  </si>
  <si>
    <t>Medir la efectividad del proceso contravencional de acuerdo a su cumplimiento de metas.</t>
  </si>
  <si>
    <t>Garantizar la eficiencia en el recaudo por numero de procesos de cobro coactivo iniciados.</t>
  </si>
  <si>
    <t>Garantizar la eficiencia en el recaudo por numero de procesos de acuerdos de pago</t>
  </si>
  <si>
    <t>Determinar la eficacia de la implementación del SIOT.</t>
  </si>
  <si>
    <t>Deterinar la eficacia de la implementación del GSD</t>
  </si>
  <si>
    <t>Medir la eficacia de larealización de los  mantenimientos programados de firewall.</t>
  </si>
  <si>
    <t>llevar registro de la eficacia de la meta de licenciamiento de programas de escritorio</t>
  </si>
  <si>
    <r>
      <t xml:space="preserve">Subdirección Administrativa y financiera
P.U. Área Técnica de Control del Tránsito y Registros- </t>
    </r>
    <r>
      <rPr>
        <b/>
        <sz val="10"/>
        <rFont val="Cambria"/>
        <family val="1"/>
      </rPr>
      <t>MISIONAL
ADMINISTRATIVA</t>
    </r>
  </si>
  <si>
    <r>
      <t xml:space="preserve">Subdirección Administrativa y financiera
</t>
    </r>
    <r>
      <rPr>
        <b/>
        <sz val="10"/>
        <rFont val="Cambria"/>
        <family val="1"/>
      </rPr>
      <t>ADMINISTRATIVA</t>
    </r>
  </si>
  <si>
    <t>Registrar la eficacia de la entrega de de dispositivos tecnológicos a los agentes de tránsito.</t>
  </si>
  <si>
    <t>Eficacia de la implementacion de los lineamientos de gobierno en linea.</t>
  </si>
  <si>
    <t>Medir la eficacia de ejecucion del plan para la adecuacion de la planta fisica.</t>
  </si>
  <si>
    <t>Determinar la eficiencia de la inversion de recursos para la modernizacion del parque automotor.</t>
  </si>
  <si>
    <t>Medir la eficacia de ejecucion del plan anual de mantenimiento preventivo y correctivo de infraestructura física, vehículos, redes eléctricas, redes sanitarias, redes telefónicas y  recursos informáticos.</t>
  </si>
  <si>
    <t xml:space="preserve">% de cumplimiento Plan anual de mantenimiento </t>
  </si>
  <si>
    <t>medir la eficacia de ejecucion del Plan de mantenimiento preventivo y correctivo para la adecuada calibración de dispositivos tecnológicos (radares móviles, dispositivos de alcoholemia) conforme a normatividad vigente.</t>
  </si>
  <si>
    <t>Medir la eficaica de la meta de organizar y depurar el archivo central de la entidad</t>
  </si>
  <si>
    <t>Llevar seguimiento de la eficacia de implementacion del plan de mercadeo.</t>
  </si>
  <si>
    <t>Asegurar la eficacia de la acreditación y habilitación del CEA</t>
  </si>
  <si>
    <t>Medir la eficacia en la actualización del manual de funciones del Instituto</t>
  </si>
  <si>
    <t>Eficacia del cumplimiento de los requisitos de la norma de SST</t>
  </si>
  <si>
    <t>Actividades realizadas del programa de bienestar social</t>
  </si>
  <si>
    <t>Certificación NTCGP-1000</t>
  </si>
  <si>
    <t>Deterinar el grado de implementacion de la norma de gestion de calidad y MECI.</t>
  </si>
  <si>
    <t>Medir la eficiencia del servicio prestado a los usuarios</t>
  </si>
  <si>
    <t>Eficiencia en la prestacion de los servicios a os usuarios</t>
  </si>
  <si>
    <t>Garantizar la eficacia en la defensa judicial de la entidad.</t>
  </si>
  <si>
    <t>Procesos juridicos atendidos bajo los criterios de ley.</t>
  </si>
  <si>
    <t>garantizar la eficacia en el cumplimiento de los parámetros normativos para procesos contracuales.</t>
  </si>
  <si>
    <t>Procesos contractuales elaborados conforme a los parametros normativos</t>
  </si>
  <si>
    <t>Medir la eficacia de la implementacion de un sistema de gestión documental</t>
  </si>
  <si>
    <t>Inventario documental</t>
  </si>
  <si>
    <t>Medir la eficiencia del proeso de cobro coactivo</t>
  </si>
  <si>
    <t>Informe de cobro coactivo</t>
  </si>
  <si>
    <t>Medir la eficacia de implementacion del Plan Anticorrupción y de atención al ciudadano</t>
  </si>
  <si>
    <t>Seguimiento plan anticorrupción</t>
  </si>
  <si>
    <t>90% No.etapas del plan  ejecutados</t>
  </si>
  <si>
    <t>Medir la eficiencia en el consumo de papel en la entidad</t>
  </si>
  <si>
    <r>
      <t xml:space="preserve">Subdirección Administrativa y financiera
P.U. Área Técnica de Control del Tránsito y Registros- </t>
    </r>
    <r>
      <rPr>
        <b/>
        <sz val="10"/>
        <rFont val="Cambria"/>
        <family val="1"/>
      </rPr>
      <t>MISIONAL</t>
    </r>
    <r>
      <rPr>
        <sz val="10"/>
        <rFont val="Cambria"/>
        <family val="1"/>
      </rPr>
      <t xml:space="preserve">
</t>
    </r>
    <r>
      <rPr>
        <b/>
        <sz val="10"/>
        <rFont val="Cambria"/>
        <family val="1"/>
      </rPr>
      <t>ADMINISTRATIVA</t>
    </r>
  </si>
  <si>
    <t>2.1.2) Fortalecer conforme a la visión, la  capacidad de gestión, orientada de manera permanente al mejoramiento continuo+A46:L73</t>
  </si>
  <si>
    <t>Consumo de papel por mes</t>
  </si>
  <si>
    <t xml:space="preserve">Disminuir el consumo de papel </t>
  </si>
  <si>
    <t>disminucion del 50% el consumo de papel para 2018</t>
  </si>
  <si>
    <t>Medir el grado de cumplimiento de las actividades proyectadas de bienestar laboral</t>
  </si>
  <si>
    <t>MUNICIPIO</t>
  </si>
  <si>
    <t>MTS 2 SEÑALIZADOS</t>
  </si>
  <si>
    <t>B01</t>
  </si>
  <si>
    <t>NO PORTAR LICENCIA</t>
  </si>
  <si>
    <t>B02</t>
  </si>
  <si>
    <t>C24</t>
  </si>
  <si>
    <t>C06</t>
  </si>
  <si>
    <t>CINTURÓN</t>
  </si>
  <si>
    <t>C35</t>
  </si>
  <si>
    <t>REVISIÓN TECNICO MECANICA</t>
  </si>
  <si>
    <t>D01</t>
  </si>
  <si>
    <t xml:space="preserve">NO HABER OBTENIDO LICENCIA </t>
  </si>
  <si>
    <t>D02</t>
  </si>
  <si>
    <t>SOAT VENCIDO</t>
  </si>
  <si>
    <t>D07</t>
  </si>
  <si>
    <t xml:space="preserve">MANIOBRAS PELIGROSAS </t>
  </si>
  <si>
    <t>D12</t>
  </si>
  <si>
    <t>TRANSPORTE INFORMAL</t>
  </si>
  <si>
    <t>F</t>
  </si>
  <si>
    <t>EMBRIAGUEZ</t>
  </si>
  <si>
    <t>MOTIVO DE LA INFRACCION</t>
  </si>
  <si>
    <t>CÓDIGO INFRACCIÓN</t>
  </si>
  <si>
    <t>carros particulares:89
carros públicos:1
carros oficiales:0
motocicletas:267
motocarros y cuatrimotos:2</t>
  </si>
  <si>
    <r>
      <rPr>
        <b/>
        <sz val="10"/>
        <rFont val="Arial"/>
        <family val="2"/>
      </rPr>
      <t>FINANCIACION</t>
    </r>
    <r>
      <rPr>
        <sz val="10"/>
        <rFont val="Arial"/>
        <family val="2"/>
      </rPr>
      <t xml:space="preserve">
IDTQ= $4,286,864
POLCA$5,068,106
</t>
    </r>
    <r>
      <rPr>
        <b/>
        <sz val="10"/>
        <rFont val="Arial"/>
        <family val="2"/>
      </rPr>
      <t>COBRO COACTIVO</t>
    </r>
    <r>
      <rPr>
        <sz val="10"/>
        <rFont val="Arial"/>
        <family val="2"/>
      </rPr>
      <t xml:space="preserve">
IDTQ=$8,770,250
POLCA=$1,428,270
RECAUDO SIMIT=10,003,160
</t>
    </r>
    <r>
      <rPr>
        <b/>
        <sz val="10"/>
        <rFont val="Arial"/>
        <family val="2"/>
      </rPr>
      <t>TOTAL</t>
    </r>
    <r>
      <rPr>
        <sz val="10"/>
        <rFont val="Arial"/>
        <family val="2"/>
      </rPr>
      <t>=29,556,650</t>
    </r>
  </si>
  <si>
    <r>
      <rPr>
        <b/>
        <sz val="10"/>
        <rFont val="Arial"/>
        <family val="2"/>
      </rPr>
      <t>FINANCIACION</t>
    </r>
    <r>
      <rPr>
        <sz val="10"/>
        <rFont val="Arial"/>
        <family val="2"/>
      </rPr>
      <t xml:space="preserve">
IDTQ= $4,752,533
POLCA$2,529,584
</t>
    </r>
    <r>
      <rPr>
        <b/>
        <sz val="10"/>
        <rFont val="Arial"/>
        <family val="2"/>
      </rPr>
      <t>COBRO COACTIVO</t>
    </r>
    <r>
      <rPr>
        <sz val="10"/>
        <rFont val="Arial"/>
        <family val="2"/>
      </rPr>
      <t xml:space="preserve">
IDTQ=$6,855,325
POLCA=$2,832,519
RECAUDO SIMIT=4,298,383
</t>
    </r>
    <r>
      <rPr>
        <b/>
        <sz val="10"/>
        <rFont val="Arial"/>
        <family val="2"/>
      </rPr>
      <t>TOTAL</t>
    </r>
    <r>
      <rPr>
        <sz val="10"/>
        <rFont val="Arial"/>
        <family val="2"/>
      </rPr>
      <t>=21,268,344</t>
    </r>
  </si>
  <si>
    <t>No se ha realizado mantenimiento del firewall a la fecha.</t>
  </si>
  <si>
    <t>Actualmente la entidad adelanta procesos tendientes a la virtualizacion de algunos tramites, que apuntan a algunos aspectos basicos de arquitectutra de la informacion, cumpliendo parcialmente 1 de  lineamientos generales de la estrategia.</t>
  </si>
  <si>
    <t>Esquema de publicación
de la Ley de Transparencia
y Acceso a la Información
Púbica, ley 1712 de 2014 actualizado, Presentacion de Plan estrategico de Tecnologias de la información y la comunicación, presentación efectiva de rendición de la cuenta, evaluación de la satisfacción del usuario, Avance de cargue de trámites en SUIT, alineación estratégica de TI.</t>
  </si>
  <si>
    <t>Para la vigencia 2018 se cuenta con $81,246,664 de rubro pressupuestal que contiene las partidas de: Pintores, Pintura y Reguladores.</t>
  </si>
  <si>
    <t>Para la vigencia 2018 se cuenta con $102,733,200 de rubro pressupuestal para disminuir la accidentalidad en las vías.</t>
  </si>
  <si>
    <t>18,806,665</t>
  </si>
  <si>
    <t>Cordoba</t>
  </si>
  <si>
    <t>MANDAMIENTOS DE PAGO</t>
  </si>
  <si>
    <t>CÓRDOBA= Sentidos viales, pares, lineas de pare, zonas peatonales, prohibido estacionar, zona para personas con movilidad reducida, zona camperos, resaltos. 
Señalizacion de la Y córdoba río verde, con resalto virtual, pare y sentido vial. Se reubicaron pedestales de velocidad maxima sector del rancho california.</t>
  </si>
  <si>
    <t>MONTENEGRO: pares, prohibido estacionar, sentidos viales, zona de cargue y descargue, rehubicacion de pedestales de resalto vía batallon, visita técnica para establecer viabilidad de ubicar resaltos de velocidad.</t>
  </si>
  <si>
    <t>SALENTO: pares y sentidos viales en el municipio, salida a boquia pares y sentidos viales, visita técnica para establecer viabilidad de ubicar resaltos de velocidad. Demarcacion zona escolar colegio inglsh school.</t>
  </si>
  <si>
    <t>CIRCASIA: visita técnica veredas villarazo, la cristalina, la cabaña con el fin de determinar la viabilidad de ubicar resaltos de velocidad. Hogar del anciano, resalto, prohibido parquear.</t>
  </si>
  <si>
    <t>No se ha presentado informe de necesidades de demarcación y señalizacion.</t>
  </si>
  <si>
    <t>&lt;Z</t>
  </si>
  <si>
    <r>
      <rPr>
        <b/>
        <sz val="10"/>
        <rFont val="Arial"/>
        <family val="2"/>
      </rPr>
      <t>FINANCIACION</t>
    </r>
    <r>
      <rPr>
        <sz val="10"/>
        <rFont val="Arial"/>
        <family val="2"/>
      </rPr>
      <t xml:space="preserve">
IDTQ= $5597447
POLCA$3485052
</t>
    </r>
    <r>
      <rPr>
        <b/>
        <sz val="10"/>
        <rFont val="Arial"/>
        <family val="2"/>
      </rPr>
      <t>COBRO COACTIVO</t>
    </r>
    <r>
      <rPr>
        <sz val="10"/>
        <rFont val="Arial"/>
        <family val="2"/>
      </rPr>
      <t xml:space="preserve">
IDTQ=$461500
POLCA=$556858
RECAUDO SIMIT=3680363
</t>
    </r>
    <r>
      <rPr>
        <b/>
        <sz val="10"/>
        <rFont val="Arial"/>
        <family val="2"/>
      </rPr>
      <t>TOTAL</t>
    </r>
    <r>
      <rPr>
        <sz val="10"/>
        <rFont val="Arial"/>
        <family val="2"/>
      </rPr>
      <t>= 17640692</t>
    </r>
  </si>
  <si>
    <r>
      <rPr>
        <b/>
        <sz val="10"/>
        <rFont val="Arial"/>
        <family val="2"/>
      </rPr>
      <t>FINANCIACION</t>
    </r>
    <r>
      <rPr>
        <sz val="10"/>
        <rFont val="Arial"/>
        <family val="2"/>
      </rPr>
      <t xml:space="preserve">
IDTQ= $8350926
POLCA$3405909
</t>
    </r>
    <r>
      <rPr>
        <b/>
        <sz val="10"/>
        <rFont val="Arial"/>
        <family val="2"/>
      </rPr>
      <t>COBRO COACTIVO</t>
    </r>
    <r>
      <rPr>
        <sz val="10"/>
        <rFont val="Arial"/>
        <family val="2"/>
      </rPr>
      <t xml:space="preserve">
IDTQ=$0
POLCA=$0
RECAUDO SIMIT=3680363
</t>
    </r>
    <r>
      <rPr>
        <b/>
        <sz val="10"/>
        <rFont val="Arial"/>
        <family val="2"/>
      </rPr>
      <t>TOTAL</t>
    </r>
    <r>
      <rPr>
        <sz val="10"/>
        <rFont val="Arial"/>
        <family val="2"/>
      </rPr>
      <t>= 15437198</t>
    </r>
  </si>
  <si>
    <r>
      <rPr>
        <b/>
        <sz val="10"/>
        <rFont val="Arial"/>
        <family val="2"/>
      </rPr>
      <t>FINANCIACION</t>
    </r>
    <r>
      <rPr>
        <sz val="10"/>
        <rFont val="Arial"/>
        <family val="2"/>
      </rPr>
      <t xml:space="preserve">
IDTQ= $10000504
POLCA$2437266
</t>
    </r>
    <r>
      <rPr>
        <b/>
        <sz val="10"/>
        <rFont val="Arial"/>
        <family val="2"/>
      </rPr>
      <t>COBRO COACTIVO</t>
    </r>
    <r>
      <rPr>
        <sz val="10"/>
        <rFont val="Arial"/>
        <family val="2"/>
      </rPr>
      <t xml:space="preserve">
IDTQ=$4098389
POLCA=$1014073
RECAUDO SIMIT=5735310
</t>
    </r>
    <r>
      <rPr>
        <b/>
        <sz val="10"/>
        <rFont val="Arial"/>
        <family val="2"/>
      </rPr>
      <t>TOTAL</t>
    </r>
    <r>
      <rPr>
        <sz val="10"/>
        <rFont val="Arial"/>
        <family val="2"/>
      </rPr>
      <t>= 23285542</t>
    </r>
  </si>
  <si>
    <t>Se incluyó la compra del módulo de gestión documental para el aplicativo de publifinanzas</t>
  </si>
  <si>
    <t>Radar de control de velocidad implementado entregado en comodato. El alcohosensor y las comprarenderas electronias no cumplian con las exigencias tecnicas necesarias.</t>
  </si>
  <si>
    <t>No se han inciado labores de mantenimiento de la planta fisica.</t>
  </si>
  <si>
    <t>3 actividades del plan de mantenimiento de la planta fisica de 14 programadas</t>
  </si>
  <si>
    <t>2 actividades del plan de mantenimiento de la planta fisica de 14 programadas</t>
  </si>
  <si>
    <t>4 actividades del plan de mantenimiento de la planta fisica de 14 programadas</t>
  </si>
  <si>
    <t>Se cuenta con 2 planes documentados de los 6 mencionados, plan de mantenimiento de vehículos y de infraestructura fisica.</t>
  </si>
  <si>
    <t>2 de 3</t>
  </si>
  <si>
    <t>Incluido el gasto de acreditación dentro del plan anual de adquisiciones, prgramada fecha estimada para el 30 de agosto de 2018, plazo maximo a noviembre de 2018,</t>
  </si>
  <si>
    <t>El modelo MECI, es obsoleto se inició proceso de implementacion del MIPG Modelo Integrado de Planeación y Gestión.</t>
  </si>
  <si>
    <t>No se tienen programadas actividades para esta fecha.</t>
  </si>
  <si>
    <t>Se realizaron 3 actividades de bienestar social en el mes de marzo</t>
  </si>
  <si>
    <t>Se ejecutó una actividad de bienestar social el mes de mayo</t>
  </si>
  <si>
    <t>Se realizaron 2 actividades de bienestar social en el mes de marzo</t>
  </si>
  <si>
    <t>B03</t>
  </si>
  <si>
    <t>B04</t>
  </si>
  <si>
    <t>B07</t>
  </si>
  <si>
    <t>B10</t>
  </si>
  <si>
    <t>B11</t>
  </si>
  <si>
    <t>B22</t>
  </si>
  <si>
    <t>C01</t>
  </si>
  <si>
    <t>C02</t>
  </si>
  <si>
    <t>C08</t>
  </si>
  <si>
    <t>C11</t>
  </si>
  <si>
    <t>C14</t>
  </si>
  <si>
    <t>C15</t>
  </si>
  <si>
    <t>C23</t>
  </si>
  <si>
    <t>C31</t>
  </si>
  <si>
    <t>C37</t>
  </si>
  <si>
    <t>C38</t>
  </si>
  <si>
    <t>D03</t>
  </si>
  <si>
    <t>D05</t>
  </si>
  <si>
    <t>D06</t>
  </si>
  <si>
    <t>D08</t>
  </si>
  <si>
    <t>EXONERADOS</t>
  </si>
  <si>
    <t>PAGADOS</t>
  </si>
  <si>
    <t>RESOLUCION</t>
  </si>
  <si>
    <t>PAGO PARCIAL</t>
  </si>
  <si>
    <t>C22</t>
  </si>
  <si>
    <t>C29</t>
  </si>
  <si>
    <t>C03</t>
  </si>
  <si>
    <t>H02</t>
  </si>
  <si>
    <t>H13</t>
  </si>
  <si>
    <t>I01</t>
  </si>
  <si>
    <t>C33</t>
  </si>
  <si>
    <t>D16</t>
  </si>
  <si>
    <t>INGRESADOS</t>
  </si>
  <si>
    <t>COMPARENDOS 2018</t>
  </si>
  <si>
    <t>CHALECO CASCO SIN MARCAR (VARIAS)</t>
  </si>
  <si>
    <t>Calificación de excelencia del 85% por parte del cliente externo</t>
  </si>
  <si>
    <t>Sistema de seguridad formulado pendiente de implementación</t>
  </si>
  <si>
    <t>MATRÍCULAS</t>
  </si>
  <si>
    <t>carros particulares:69
carros públicos:2
carros oficiales:1
motocicletas:274
motocarros y cuatrimotos:0</t>
  </si>
  <si>
    <t>carros particulares:73
carros públicos:1
carros oficiales:0
motocicletas:222
motocarros y cuatrimotos:0</t>
  </si>
  <si>
    <t>carros particulares:69
carros públicos:0
carros oficiales:1
motocicletas:225
motocarros y cuatrimotos:1</t>
  </si>
  <si>
    <t>carros particulares:86
carros públicos:1
carros oficiales:0
motocicletas:376
motocarros y cuatrimotos:1</t>
  </si>
  <si>
    <t>carros particulares:90
carros públicos:4
carros oficiales:0
motocicletas:373
motocarros y cuatrimotos:2</t>
  </si>
  <si>
    <t>Eficacia en la Implementacion de estrategias tendientes a reducir los hallazgos.</t>
  </si>
  <si>
    <t xml:space="preserve"> </t>
  </si>
  <si>
    <t>LICENCIAS DE CONDUCCIÓN TRAMITADAS 2018</t>
  </si>
  <si>
    <t xml:space="preserve">ENERO </t>
  </si>
  <si>
    <t>PRIMERA VEZ</t>
  </si>
  <si>
    <t>REFRENDACIÓN</t>
  </si>
  <si>
    <t>RECAT.ARRIBA</t>
  </si>
  <si>
    <t>RECAT. ABAJO</t>
  </si>
  <si>
    <t>DUPLICADO</t>
  </si>
  <si>
    <t>CAMBIO DOC</t>
  </si>
  <si>
    <t>operativos</t>
  </si>
  <si>
    <t>enero</t>
  </si>
  <si>
    <t>febrero</t>
  </si>
  <si>
    <t>marzo</t>
  </si>
  <si>
    <t>abril</t>
  </si>
  <si>
    <t>mayo</t>
  </si>
  <si>
    <t>junio</t>
  </si>
  <si>
    <t>julio</t>
  </si>
  <si>
    <t>agosto</t>
  </si>
  <si>
    <t>octubre</t>
  </si>
  <si>
    <t>noviembre</t>
  </si>
  <si>
    <t>diciembre</t>
  </si>
  <si>
    <t xml:space="preserve">informales </t>
  </si>
  <si>
    <t>No se han adelantado gestiones encaminada a formular el Plan Departamental de seguridad vial</t>
  </si>
  <si>
    <t>Plan vial de señalización y demarcación.
Cronograma de señalización según contratos de prestación de servicios pintores.</t>
  </si>
  <si>
    <t>Preparación y ´lanificación de los recursos y logistica necesaria para llevar a cabo la señalización</t>
  </si>
  <si>
    <t>Carta= 8
Oficio=7</t>
  </si>
  <si>
    <t>Carta= 20
Oficio=20</t>
  </si>
  <si>
    <t>Carta= 25
Oficio=20</t>
  </si>
  <si>
    <t>Carta= 20
Oficio=30</t>
  </si>
  <si>
    <t>Carta= 35
Oficio=10</t>
  </si>
  <si>
    <t>Carta= 15
Oficio=13</t>
  </si>
  <si>
    <t>Carta= 11
Oficio=10</t>
  </si>
  <si>
    <t>Carta= 34
Oficio=16</t>
  </si>
  <si>
    <t>Numero de tutelas = 3, Numero de procesos disciplinarios = 1, Numero de derechos de petición =4</t>
  </si>
  <si>
    <t>Numero de tutelas = 1, Numero de procesos disciplinarios = 2, Numero de derechos de petición =4</t>
  </si>
  <si>
    <t>Numero de tutelas = 6, Numero de procesos disciplinarios = 1, Numero de derechos de petición =1</t>
  </si>
  <si>
    <t>Numero de contratos Prestación de Servicios = 22, Numero de contratos Arrendamiento= 2, Numero de ontratos Minima Cuantia= 1</t>
  </si>
  <si>
    <t>Numero de contratos Prestación de Servicios = 1, Numero de contratos Mínima cuantía = 5, Numero de contratos selección abreviada menor cuantía= 1</t>
  </si>
  <si>
    <t>Numero de contratos Prestación de Servicios = 1</t>
  </si>
  <si>
    <t>El archivo de gestión de la oficina jurídica cuenta con un espacio esclusivo para los contratos, de los años 2017 y 2018, asi mismo los actos administrativos, ambos cuentan con su respectivo inventario documental.</t>
  </si>
  <si>
    <t>Operativos de control vehicular y de tránsito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</si>
</sst>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00_);_(&quot;$&quot;\ * \(#,##0.00\);_(&quot;$&quot;\ * &quot;-&quot;??_);_(@_)"/>
    <numFmt numFmtId="165" formatCode="_(* #,##0.00_);_(* \(#,##0.00\);_(* &quot;-&quot;??_);_(@_)"/>
    <numFmt numFmtId="166" formatCode="_(&quot;$&quot;\ * #,##0_);_(&quot;$&quot;\ * \(#,##0\);_(&quot;$&quot;\ * &quot;-&quot;??_);_(@_)"/>
    <numFmt numFmtId="167" formatCode="&quot;$&quot;#,##0_);[Red]\(&quot;$&quot;#,##0\)"/>
  </numFmts>
  <fonts count="113">
    <font>
      <sz val="11"/>
      <color theme="1"/>
      <name val="Calibri"/>
      <family val="2"/>
    </font>
    <font>
      <sz val="11"/>
      <color indexed="8"/>
      <name val="Calibri"/>
      <family val="2"/>
    </font>
    <font>
      <b/>
      <sz val="8"/>
      <color indexed="8"/>
      <name val="Cambria"/>
      <family val="1"/>
    </font>
    <font>
      <sz val="8"/>
      <color indexed="8"/>
      <name val="Calibri"/>
      <family val="2"/>
    </font>
    <font>
      <sz val="8"/>
      <name val="Calibri"/>
      <family val="2"/>
    </font>
    <font>
      <b/>
      <sz val="8"/>
      <name val="Calibri"/>
      <family val="2"/>
    </font>
    <font>
      <sz val="7"/>
      <name val="Calibri"/>
      <family val="2"/>
    </font>
    <font>
      <b/>
      <sz val="12"/>
      <color indexed="9"/>
      <name val="Cambria"/>
      <family val="1"/>
    </font>
    <font>
      <b/>
      <sz val="9"/>
      <color indexed="8"/>
      <name val="Cambria"/>
      <family val="1"/>
    </font>
    <font>
      <sz val="9"/>
      <color indexed="8"/>
      <name val="Cambria"/>
      <family val="1"/>
    </font>
    <font>
      <sz val="11"/>
      <name val="Calibri"/>
      <family val="2"/>
    </font>
    <font>
      <sz val="12"/>
      <color indexed="9"/>
      <name val="Cambria"/>
      <family val="1"/>
    </font>
    <font>
      <b/>
      <sz val="12"/>
      <color indexed="8"/>
      <name val="Cambria"/>
      <family val="1"/>
    </font>
    <font>
      <sz val="11"/>
      <color indexed="8"/>
      <name val="Cambria"/>
      <family val="1"/>
    </font>
    <font>
      <b/>
      <sz val="11"/>
      <color indexed="8"/>
      <name val="Cambria"/>
      <family val="1"/>
    </font>
    <font>
      <b/>
      <sz val="12"/>
      <color indexed="56"/>
      <name val="Cambria"/>
      <family val="1"/>
    </font>
    <font>
      <sz val="14"/>
      <color indexed="8"/>
      <name val="Cambria"/>
      <family val="1"/>
    </font>
    <font>
      <b/>
      <sz val="11"/>
      <color indexed="9"/>
      <name val="Cambria"/>
      <family val="1"/>
    </font>
    <font>
      <i/>
      <sz val="11"/>
      <color indexed="9"/>
      <name val="Cambria"/>
      <family val="1"/>
    </font>
    <font>
      <i/>
      <sz val="11"/>
      <color indexed="8"/>
      <name val="Cambria"/>
      <family val="1"/>
    </font>
    <font>
      <b/>
      <sz val="12"/>
      <color indexed="56"/>
      <name val="Calibri"/>
      <family val="2"/>
    </font>
    <font>
      <b/>
      <sz val="11"/>
      <color indexed="9"/>
      <name val="Calibri"/>
      <family val="2"/>
    </font>
    <font>
      <sz val="10"/>
      <name val="Arial"/>
      <family val="2"/>
    </font>
    <font>
      <b/>
      <sz val="9"/>
      <color indexed="9"/>
      <name val="Cambria"/>
      <family val="1"/>
    </font>
    <font>
      <b/>
      <sz val="11"/>
      <color indexed="8"/>
      <name val="Calibri"/>
      <family val="2"/>
    </font>
    <font>
      <b/>
      <sz val="10"/>
      <name val="Arial"/>
      <family val="2"/>
    </font>
    <font>
      <b/>
      <i/>
      <sz val="10"/>
      <name val="Arial"/>
      <family val="2"/>
    </font>
    <font>
      <b/>
      <sz val="10"/>
      <color indexed="9"/>
      <name val="Arial"/>
      <family val="2"/>
    </font>
    <font>
      <b/>
      <i/>
      <sz val="10"/>
      <name val="Cambria"/>
      <family val="1"/>
    </font>
    <font>
      <sz val="10"/>
      <name val="Cambria"/>
      <family val="1"/>
    </font>
    <font>
      <sz val="10"/>
      <color indexed="55"/>
      <name val="Cambria"/>
      <family val="1"/>
    </font>
    <font>
      <i/>
      <sz val="10"/>
      <name val="Cambria"/>
      <family val="1"/>
    </font>
    <font>
      <sz val="10"/>
      <color indexed="8"/>
      <name val="Calibri"/>
      <family val="2"/>
    </font>
    <font>
      <b/>
      <sz val="10"/>
      <name val="Cambria"/>
      <family val="1"/>
    </font>
    <font>
      <sz val="10"/>
      <color indexed="9"/>
      <name val="Arial"/>
      <family val="2"/>
    </font>
    <font>
      <b/>
      <i/>
      <sz val="10"/>
      <color indexed="8"/>
      <name val="Cambria"/>
      <family val="1"/>
    </font>
    <font>
      <sz val="10"/>
      <color indexed="8"/>
      <name val="Cambria"/>
      <family val="1"/>
    </font>
    <font>
      <b/>
      <sz val="12"/>
      <color indexed="9"/>
      <name val="Calibri"/>
      <family val="2"/>
    </font>
    <font>
      <b/>
      <sz val="14"/>
      <color indexed="9"/>
      <name val="Calibri"/>
      <family val="2"/>
    </font>
    <font>
      <b/>
      <sz val="10"/>
      <color indexed="9"/>
      <name val="Cambria"/>
      <family val="1"/>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9"/>
      <color indexed="8"/>
      <name val="Cambria Math"/>
      <family val="0"/>
    </font>
    <font>
      <sz val="8"/>
      <color indexed="8"/>
      <name val="Cambria Math"/>
      <family val="0"/>
    </font>
    <font>
      <sz val="7"/>
      <color indexed="8"/>
      <name val="Cambria Math"/>
      <family val="0"/>
    </font>
    <font>
      <sz val="9"/>
      <color indexed="63"/>
      <name val="Calibri"/>
      <family val="0"/>
    </font>
    <font>
      <b/>
      <sz val="14"/>
      <color indexed="30"/>
      <name val="Calibri"/>
      <family val="0"/>
    </font>
    <font>
      <sz val="9"/>
      <color indexed="8"/>
      <name val="Calibri"/>
      <family val="0"/>
    </font>
    <font>
      <b/>
      <sz val="9"/>
      <color indexed="9"/>
      <name val="Calibri"/>
      <family val="0"/>
    </font>
    <font>
      <b/>
      <sz val="18"/>
      <color indexed="30"/>
      <name val="Calibri"/>
      <family val="0"/>
    </font>
    <font>
      <b/>
      <sz val="14"/>
      <color indexed="56"/>
      <name val="Calibri"/>
      <family val="0"/>
    </font>
    <font>
      <b/>
      <sz val="10"/>
      <color indexed="9"/>
      <name val="Calibri"/>
      <family val="0"/>
    </font>
    <font>
      <b/>
      <sz val="18"/>
      <color indexed="63"/>
      <name val="Calibri"/>
      <family val="0"/>
    </font>
    <font>
      <sz val="14"/>
      <color indexed="63"/>
      <name val="Calibri"/>
      <family val="0"/>
    </font>
    <font>
      <b/>
      <sz val="10"/>
      <color indexed="54"/>
      <name val="Calibri"/>
      <family val="0"/>
    </font>
    <font>
      <b/>
      <sz val="10"/>
      <color indexed="29"/>
      <name val="Calibri"/>
      <family val="0"/>
    </font>
    <font>
      <b/>
      <sz val="10"/>
      <color indexed="49"/>
      <name val="Calibri"/>
      <family val="0"/>
    </font>
    <font>
      <b/>
      <sz val="10"/>
      <color indexed="50"/>
      <name val="Calibri"/>
      <family val="0"/>
    </font>
    <font>
      <b/>
      <sz val="10"/>
      <color indexed="25"/>
      <name val="Calibri"/>
      <family val="0"/>
    </font>
    <font>
      <b/>
      <sz val="16"/>
      <color indexed="63"/>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Calibri"/>
      <family val="2"/>
    </font>
    <font>
      <b/>
      <sz val="8"/>
      <color theme="1"/>
      <name val="Cambria"/>
      <family val="1"/>
    </font>
    <font>
      <b/>
      <sz val="9"/>
      <color theme="1"/>
      <name val="Cambria"/>
      <family val="1"/>
    </font>
    <font>
      <sz val="9"/>
      <color theme="1"/>
      <name val="Cambria"/>
      <family val="1"/>
    </font>
    <font>
      <b/>
      <sz val="12"/>
      <color rgb="FFFFFFFF"/>
      <name val="Cambria"/>
      <family val="1"/>
    </font>
    <font>
      <b/>
      <sz val="12"/>
      <color theme="1"/>
      <name val="Cambria"/>
      <family val="1"/>
    </font>
    <font>
      <sz val="11"/>
      <color theme="1"/>
      <name val="Cambria"/>
      <family val="1"/>
    </font>
    <font>
      <b/>
      <sz val="11"/>
      <color theme="1"/>
      <name val="Cambria"/>
      <family val="1"/>
    </font>
    <font>
      <b/>
      <sz val="12"/>
      <color rgb="FF1F497D"/>
      <name val="Cambria"/>
      <family val="1"/>
    </font>
    <font>
      <sz val="14"/>
      <color rgb="FF000000"/>
      <name val="Cambria"/>
      <family val="1"/>
    </font>
    <font>
      <i/>
      <sz val="11"/>
      <color rgb="FFFFFFFF"/>
      <name val="Cambria"/>
      <family val="1"/>
    </font>
    <font>
      <i/>
      <sz val="11"/>
      <color theme="1"/>
      <name val="Cambria"/>
      <family val="1"/>
    </font>
    <font>
      <b/>
      <sz val="12"/>
      <color rgb="FF1F497D"/>
      <name val="Calibri"/>
      <family val="2"/>
    </font>
    <font>
      <b/>
      <sz val="9"/>
      <color theme="0"/>
      <name val="Cambria"/>
      <family val="1"/>
    </font>
    <font>
      <b/>
      <sz val="10"/>
      <color theme="0"/>
      <name val="Arial"/>
      <family val="2"/>
    </font>
    <font>
      <sz val="10"/>
      <color theme="1"/>
      <name val="Calibri"/>
      <family val="2"/>
    </font>
    <font>
      <sz val="10"/>
      <color theme="1"/>
      <name val="Cambria"/>
      <family val="1"/>
    </font>
    <font>
      <b/>
      <sz val="12"/>
      <color theme="0"/>
      <name val="Calibri"/>
      <family val="2"/>
    </font>
    <font>
      <b/>
      <sz val="14"/>
      <color theme="0"/>
      <name val="Calibri"/>
      <family val="2"/>
    </font>
    <font>
      <sz val="10"/>
      <color theme="0" tint="-0.3499799966812134"/>
      <name val="Cambria"/>
      <family val="1"/>
    </font>
    <font>
      <b/>
      <sz val="10"/>
      <color rgb="FFFFFFFF"/>
      <name val="Cambria"/>
      <family val="1"/>
    </font>
    <font>
      <b/>
      <sz val="11"/>
      <color rgb="FFFFFFFF"/>
      <name val="Calibri"/>
      <family val="2"/>
    </font>
    <font>
      <sz val="10"/>
      <color theme="0"/>
      <name val="Arial"/>
      <family val="2"/>
    </font>
    <font>
      <b/>
      <sz val="11"/>
      <color rgb="FFFFFFFF"/>
      <name val="Cambria"/>
      <family val="1"/>
    </font>
    <font>
      <sz val="12"/>
      <color rgb="FFFFFFFF"/>
      <name val="Cambria"/>
      <family val="1"/>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DBE5F1"/>
        <bgColor indexed="64"/>
      </patternFill>
    </fill>
    <fill>
      <patternFill patternType="solid">
        <fgColor indexed="9"/>
        <bgColor indexed="64"/>
      </patternFill>
    </fill>
    <fill>
      <patternFill patternType="solid">
        <fgColor rgb="FF0070C0"/>
        <bgColor indexed="64"/>
      </patternFill>
    </fill>
    <fill>
      <patternFill patternType="solid">
        <fgColor theme="0"/>
        <bgColor indexed="64"/>
      </patternFill>
    </fill>
    <fill>
      <patternFill patternType="solid">
        <fgColor rgb="FF2A2AAC"/>
        <bgColor indexed="64"/>
      </patternFill>
    </fill>
    <fill>
      <patternFill patternType="solid">
        <fgColor rgb="FF0070C0"/>
        <bgColor indexed="64"/>
      </patternFill>
    </fill>
    <fill>
      <patternFill patternType="solid">
        <fgColor rgb="FFFFFF00"/>
        <bgColor indexed="64"/>
      </patternFill>
    </fill>
    <fill>
      <patternFill patternType="solid">
        <fgColor rgb="FF002060"/>
        <bgColor indexed="64"/>
      </patternFill>
    </fill>
    <fill>
      <patternFill patternType="solid">
        <fgColor theme="4" tint="-0.4999699890613556"/>
        <bgColor indexed="64"/>
      </patternFill>
    </fill>
    <fill>
      <patternFill patternType="solid">
        <fgColor theme="9" tint="-0.24997000396251678"/>
        <bgColor indexed="64"/>
      </patternFill>
    </fill>
    <fill>
      <patternFill patternType="solid">
        <fgColor rgb="FF1C1C7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bottom style="thin"/>
    </border>
    <border>
      <left style="thin"/>
      <right style="thin"/>
      <top style="thin"/>
      <bottom/>
    </border>
    <border>
      <left style="thin"/>
      <right/>
      <top style="thin"/>
      <bottom style="thin"/>
    </border>
    <border>
      <left style="thin"/>
      <right/>
      <top style="thin"/>
      <bottom/>
    </border>
    <border>
      <left style="medium"/>
      <right style="thin"/>
      <top style="thin"/>
      <bottom style="thin"/>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medium"/>
      <bottom style="medium"/>
    </border>
    <border>
      <left style="medium"/>
      <right style="medium"/>
      <top/>
      <bottom style="medium"/>
    </border>
    <border>
      <left/>
      <right style="medium"/>
      <top/>
      <bottom style="medium"/>
    </border>
    <border>
      <left style="medium">
        <color rgb="FF4F81BD"/>
      </left>
      <right style="medium"/>
      <top/>
      <bottom style="medium"/>
    </border>
    <border>
      <left style="medium">
        <color rgb="FF4F81BD"/>
      </left>
      <right style="medium"/>
      <top/>
      <bottom style="medium">
        <color rgb="FF4F81BD"/>
      </bottom>
    </border>
    <border>
      <left style="medium">
        <color rgb="FF000000"/>
      </left>
      <right style="medium">
        <color rgb="FF000000"/>
      </right>
      <top style="medium">
        <color rgb="FF000000"/>
      </top>
      <bottom style="medium">
        <color rgb="FF000000"/>
      </bottom>
    </border>
    <border>
      <left/>
      <right style="medium">
        <color rgb="FF000000"/>
      </right>
      <top style="medium">
        <color rgb="FF000000"/>
      </top>
      <bottom style="medium">
        <color rgb="FF000000"/>
      </bottom>
    </border>
    <border>
      <left/>
      <right style="medium">
        <color rgb="FF000000"/>
      </right>
      <top/>
      <bottom style="medium">
        <color rgb="FF000000"/>
      </bottom>
    </border>
    <border>
      <left style="medium">
        <color rgb="FF000000"/>
      </left>
      <right style="medium">
        <color rgb="FF000000"/>
      </right>
      <top/>
      <bottom style="medium">
        <color rgb="FF000000"/>
      </bottom>
    </border>
    <border>
      <left style="medium">
        <color rgb="FF000000"/>
      </left>
      <right/>
      <top/>
      <bottom style="medium">
        <color rgb="FF000000"/>
      </bottom>
    </border>
    <border>
      <left style="medium"/>
      <right/>
      <top style="medium"/>
      <bottom style="medium"/>
    </border>
    <border>
      <left style="medium">
        <color rgb="FF000000"/>
      </left>
      <right/>
      <top/>
      <bottom/>
    </border>
    <border>
      <left style="medium"/>
      <right style="medium"/>
      <top style="medium"/>
      <bottom style="medium">
        <color rgb="FF000000"/>
      </bottom>
    </border>
    <border>
      <left style="medium"/>
      <right style="medium"/>
      <top/>
      <bottom style="medium">
        <color rgb="FF000000"/>
      </bottom>
    </border>
    <border>
      <left style="medium"/>
      <right style="medium"/>
      <top/>
      <bottom/>
    </border>
    <border>
      <left/>
      <right style="medium">
        <color rgb="FF000000"/>
      </right>
      <top/>
      <bottom/>
    </border>
    <border>
      <left style="medium">
        <color rgb="FF000000"/>
      </left>
      <right style="medium">
        <color rgb="FF000000"/>
      </right>
      <top/>
      <bottom/>
    </border>
    <border>
      <left style="medium"/>
      <right style="medium">
        <color rgb="FF000000"/>
      </right>
      <top style="medium"/>
      <bottom style="medium"/>
    </border>
    <border>
      <left/>
      <right style="medium">
        <color rgb="FF000000"/>
      </right>
      <top style="medium"/>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right style="medium"/>
      <top/>
      <bottom/>
    </border>
    <border>
      <left style="medium"/>
      <right style="thin"/>
      <top/>
      <bottom/>
    </border>
    <border>
      <left/>
      <right/>
      <top/>
      <bottom style="medium"/>
    </border>
    <border>
      <left style="medium"/>
      <right style="medium"/>
      <top style="medium"/>
      <bottom/>
    </border>
    <border>
      <left style="thin"/>
      <right style="thin"/>
      <top style="medium"/>
      <bottom style="thin"/>
    </border>
    <border>
      <left style="thin"/>
      <right style="thin"/>
      <top style="thin"/>
      <bottom style="medium"/>
    </border>
    <border>
      <left style="thin"/>
      <right style="thin"/>
      <top/>
      <bottom/>
    </border>
    <border>
      <left style="medium"/>
      <right/>
      <top style="medium"/>
      <bottom/>
    </border>
    <border>
      <left/>
      <right/>
      <top style="medium"/>
      <bottom/>
    </border>
    <border>
      <left style="medium"/>
      <right/>
      <top/>
      <bottom/>
    </border>
    <border>
      <left/>
      <right/>
      <top style="thin"/>
      <bottom style="thin"/>
    </border>
    <border>
      <left/>
      <right style="thin"/>
      <top style="thin"/>
      <bottom style="thin"/>
    </border>
    <border>
      <left style="medium">
        <color rgb="FF000000"/>
      </left>
      <right/>
      <top style="medium">
        <color rgb="FF000000"/>
      </top>
      <bottom style="medium">
        <color rgb="FF000000"/>
      </bottom>
    </border>
    <border>
      <left/>
      <right/>
      <top style="medium"/>
      <bottom style="medium"/>
    </border>
    <border>
      <left/>
      <right style="medium"/>
      <top style="medium"/>
      <bottom style="mediu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3" fillId="20" borderId="0" applyNumberFormat="0" applyBorder="0" applyAlignment="0" applyProtection="0"/>
    <xf numFmtId="0" fontId="74" fillId="21" borderId="1" applyNumberFormat="0" applyAlignment="0" applyProtection="0"/>
    <xf numFmtId="0" fontId="75" fillId="22" borderId="2" applyNumberFormat="0" applyAlignment="0" applyProtection="0"/>
    <xf numFmtId="0" fontId="76" fillId="0" borderId="3" applyNumberFormat="0" applyFill="0" applyAlignment="0" applyProtection="0"/>
    <xf numFmtId="0" fontId="77" fillId="0" borderId="4" applyNumberFormat="0" applyFill="0" applyAlignment="0" applyProtection="0"/>
    <xf numFmtId="0" fontId="78" fillId="0" borderId="0" applyNumberFormat="0" applyFill="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72" fillId="28" borderId="0" applyNumberFormat="0" applyBorder="0" applyAlignment="0" applyProtection="0"/>
    <xf numFmtId="0" fontId="79" fillId="29" borderId="1" applyNumberFormat="0" applyAlignment="0" applyProtection="0"/>
    <xf numFmtId="0" fontId="80" fillId="30"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4" fontId="0" fillId="0" borderId="0" applyFont="0" applyFill="0" applyBorder="0" applyAlignment="0" applyProtection="0"/>
    <xf numFmtId="42" fontId="0" fillId="0" borderId="0" applyFont="0" applyFill="0" applyBorder="0" applyAlignment="0" applyProtection="0"/>
    <xf numFmtId="0" fontId="8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82" fillId="21" borderId="6"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0" applyNumberFormat="0" applyFill="0" applyBorder="0" applyAlignment="0" applyProtection="0"/>
    <xf numFmtId="0" fontId="86" fillId="0" borderId="7" applyNumberFormat="0" applyFill="0" applyAlignment="0" applyProtection="0"/>
    <xf numFmtId="0" fontId="78" fillId="0" borderId="8" applyNumberFormat="0" applyFill="0" applyAlignment="0" applyProtection="0"/>
    <xf numFmtId="0" fontId="87" fillId="0" borderId="9" applyNumberFormat="0" applyFill="0" applyAlignment="0" applyProtection="0"/>
  </cellStyleXfs>
  <cellXfs count="278">
    <xf numFmtId="0" fontId="0" fillId="0" borderId="0" xfId="0" applyFont="1" applyAlignment="1">
      <alignment/>
    </xf>
    <xf numFmtId="0" fontId="4" fillId="32" borderId="10" xfId="0" applyFont="1" applyFill="1" applyBorder="1" applyAlignment="1">
      <alignment horizontal="center" vertical="center" wrapText="1"/>
    </xf>
    <xf numFmtId="0" fontId="5"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0" fontId="4" fillId="32" borderId="13" xfId="0" applyFont="1" applyFill="1" applyBorder="1" applyAlignment="1">
      <alignment horizontal="center" vertical="center" wrapText="1"/>
    </xf>
    <xf numFmtId="9" fontId="4" fillId="32" borderId="10" xfId="0" applyNumberFormat="1" applyFont="1" applyFill="1" applyBorder="1" applyAlignment="1">
      <alignment horizontal="center" vertical="center" wrapText="1"/>
    </xf>
    <xf numFmtId="9" fontId="4" fillId="32" borderId="10" xfId="53" applyFont="1" applyFill="1" applyBorder="1" applyAlignment="1">
      <alignment horizontal="center" vertical="center" wrapText="1"/>
    </xf>
    <xf numFmtId="0" fontId="4" fillId="32" borderId="14" xfId="0" applyFont="1" applyFill="1" applyBorder="1" applyAlignment="1">
      <alignment horizontal="center" vertical="center" wrapText="1"/>
    </xf>
    <xf numFmtId="0" fontId="4" fillId="32" borderId="15" xfId="0" applyFont="1" applyFill="1" applyBorder="1" applyAlignment="1">
      <alignment horizontal="center" vertical="center" wrapText="1"/>
    </xf>
    <xf numFmtId="0" fontId="4" fillId="32" borderId="16" xfId="0" applyFont="1" applyFill="1" applyBorder="1" applyAlignment="1">
      <alignment horizontal="center" vertical="center" wrapText="1"/>
    </xf>
    <xf numFmtId="0" fontId="88" fillId="32" borderId="11" xfId="0"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0" fontId="4" fillId="32" borderId="17" xfId="0" applyFont="1" applyFill="1" applyBorder="1" applyAlignment="1">
      <alignment horizontal="center" vertical="center" wrapText="1"/>
    </xf>
    <xf numFmtId="9" fontId="4" fillId="32" borderId="12" xfId="0" applyNumberFormat="1" applyFont="1" applyFill="1" applyBorder="1" applyAlignment="1">
      <alignment horizontal="center" vertical="center" wrapText="1"/>
    </xf>
    <xf numFmtId="0" fontId="88" fillId="32" borderId="18" xfId="0" applyFont="1" applyFill="1" applyBorder="1" applyAlignment="1">
      <alignment horizontal="center" vertical="center" wrapText="1"/>
    </xf>
    <xf numFmtId="0" fontId="89" fillId="33" borderId="19" xfId="0" applyFont="1" applyFill="1" applyBorder="1" applyAlignment="1">
      <alignment horizontal="center" vertical="center" wrapText="1"/>
    </xf>
    <xf numFmtId="0" fontId="89" fillId="33" borderId="20" xfId="0" applyFont="1" applyFill="1" applyBorder="1" applyAlignment="1">
      <alignment horizontal="center" vertical="center" wrapText="1"/>
    </xf>
    <xf numFmtId="0" fontId="89" fillId="33" borderId="21" xfId="0" applyFont="1" applyFill="1" applyBorder="1" applyAlignment="1">
      <alignment horizontal="center" vertical="center" wrapText="1"/>
    </xf>
    <xf numFmtId="0" fontId="89" fillId="33" borderId="22" xfId="0" applyFont="1" applyFill="1" applyBorder="1" applyAlignment="1">
      <alignment horizontal="center" vertical="center" wrapText="1"/>
    </xf>
    <xf numFmtId="0" fontId="6" fillId="32" borderId="16" xfId="0" applyFont="1" applyFill="1" applyBorder="1" applyAlignment="1">
      <alignment horizontal="center" vertical="center" wrapText="1"/>
    </xf>
    <xf numFmtId="0" fontId="90" fillId="0" borderId="23" xfId="0" applyFont="1" applyBorder="1" applyAlignment="1">
      <alignment vertical="center"/>
    </xf>
    <xf numFmtId="0" fontId="90" fillId="34" borderId="23" xfId="0" applyFont="1" applyFill="1" applyBorder="1" applyAlignment="1">
      <alignment vertical="center"/>
    </xf>
    <xf numFmtId="3" fontId="90" fillId="34" borderId="24" xfId="0" applyNumberFormat="1" applyFont="1" applyFill="1" applyBorder="1" applyAlignment="1">
      <alignment horizontal="right" vertical="center"/>
    </xf>
    <xf numFmtId="164" fontId="91" fillId="0" borderId="24" xfId="49" applyFont="1" applyBorder="1" applyAlignment="1">
      <alignment horizontal="right" vertical="center"/>
    </xf>
    <xf numFmtId="164" fontId="90" fillId="34" borderId="24" xfId="0" applyNumberFormat="1" applyFont="1" applyFill="1" applyBorder="1" applyAlignment="1">
      <alignment horizontal="right" vertical="center"/>
    </xf>
    <xf numFmtId="0" fontId="10" fillId="35" borderId="10" xfId="0" applyFont="1" applyFill="1" applyBorder="1" applyAlignment="1">
      <alignment horizontal="center" vertical="center" wrapText="1"/>
    </xf>
    <xf numFmtId="0" fontId="92" fillId="36" borderId="25" xfId="0" applyFont="1" applyFill="1" applyBorder="1" applyAlignment="1">
      <alignment horizontal="center" vertical="center"/>
    </xf>
    <xf numFmtId="0" fontId="92" fillId="36" borderId="24" xfId="0" applyFont="1" applyFill="1" applyBorder="1" applyAlignment="1">
      <alignment horizontal="center" vertical="center"/>
    </xf>
    <xf numFmtId="0" fontId="93" fillId="0" borderId="23" xfId="0" applyFont="1" applyBorder="1" applyAlignment="1">
      <alignment vertical="center"/>
    </xf>
    <xf numFmtId="0" fontId="94" fillId="0" borderId="24" xfId="0" applyFont="1" applyBorder="1" applyAlignment="1">
      <alignment horizontal="right" vertical="center"/>
    </xf>
    <xf numFmtId="0" fontId="93" fillId="0" borderId="26" xfId="0" applyFont="1" applyBorder="1" applyAlignment="1">
      <alignment vertical="center"/>
    </xf>
    <xf numFmtId="0" fontId="93" fillId="34" borderId="23" xfId="0" applyFont="1" applyFill="1" applyBorder="1" applyAlignment="1">
      <alignment vertical="center"/>
    </xf>
    <xf numFmtId="0" fontId="95" fillId="34" borderId="24" xfId="0" applyFont="1" applyFill="1" applyBorder="1" applyAlignment="1">
      <alignment horizontal="right" vertical="center"/>
    </xf>
    <xf numFmtId="0" fontId="92" fillId="36" borderId="27" xfId="0" applyFont="1" applyFill="1" applyBorder="1" applyAlignment="1">
      <alignment horizontal="center" vertical="center" wrapText="1"/>
    </xf>
    <xf numFmtId="0" fontId="92" fillId="36" borderId="28" xfId="0" applyFont="1" applyFill="1" applyBorder="1" applyAlignment="1">
      <alignment horizontal="center" vertical="center" wrapText="1"/>
    </xf>
    <xf numFmtId="0" fontId="96" fillId="0" borderId="29" xfId="0" applyFont="1" applyBorder="1" applyAlignment="1">
      <alignment horizontal="center" vertical="center" wrapText="1"/>
    </xf>
    <xf numFmtId="0" fontId="97" fillId="0" borderId="29" xfId="0" applyFont="1" applyBorder="1" applyAlignment="1">
      <alignment horizontal="center" vertical="center" wrapText="1"/>
    </xf>
    <xf numFmtId="0" fontId="98" fillId="36" borderId="30" xfId="0" applyFont="1" applyFill="1" applyBorder="1" applyAlignment="1">
      <alignment horizontal="center" vertical="center" wrapText="1"/>
    </xf>
    <xf numFmtId="0" fontId="98" fillId="36" borderId="29" xfId="0" applyFont="1" applyFill="1" applyBorder="1" applyAlignment="1">
      <alignment horizontal="center" vertical="center" wrapText="1"/>
    </xf>
    <xf numFmtId="0" fontId="99" fillId="0" borderId="30" xfId="0" applyFont="1" applyBorder="1" applyAlignment="1">
      <alignment horizontal="center" vertical="center" wrapText="1"/>
    </xf>
    <xf numFmtId="0" fontId="99" fillId="0" borderId="29" xfId="0" applyFont="1" applyBorder="1" applyAlignment="1">
      <alignment horizontal="center" vertical="center" wrapText="1"/>
    </xf>
    <xf numFmtId="0" fontId="99" fillId="0" borderId="27" xfId="0" applyFont="1" applyBorder="1" applyAlignment="1">
      <alignment horizontal="center" vertical="center" wrapText="1"/>
    </xf>
    <xf numFmtId="0" fontId="96" fillId="0" borderId="31" xfId="0" applyFont="1" applyBorder="1" applyAlignment="1">
      <alignment horizontal="center" vertical="center" wrapText="1"/>
    </xf>
    <xf numFmtId="0" fontId="96" fillId="0" borderId="32" xfId="0" applyFont="1" applyBorder="1" applyAlignment="1">
      <alignment horizontal="center" vertical="center" wrapText="1"/>
    </xf>
    <xf numFmtId="0" fontId="96" fillId="0" borderId="33" xfId="0" applyFont="1" applyBorder="1" applyAlignment="1">
      <alignment horizontal="center" vertical="center" wrapText="1"/>
    </xf>
    <xf numFmtId="0" fontId="96" fillId="0" borderId="34" xfId="0" applyFont="1" applyBorder="1" applyAlignment="1">
      <alignment horizontal="center" vertical="center" wrapText="1"/>
    </xf>
    <xf numFmtId="0" fontId="97" fillId="0" borderId="35" xfId="0" applyFont="1" applyBorder="1" applyAlignment="1">
      <alignment horizontal="center" vertical="center" wrapText="1"/>
    </xf>
    <xf numFmtId="0" fontId="97" fillId="0" borderId="36" xfId="0" applyFont="1" applyBorder="1" applyAlignment="1">
      <alignment horizontal="center" vertical="center" wrapText="1"/>
    </xf>
    <xf numFmtId="0" fontId="97" fillId="0" borderId="22" xfId="0" applyFont="1" applyBorder="1" applyAlignment="1">
      <alignment horizontal="center" vertical="center" wrapText="1"/>
    </xf>
    <xf numFmtId="0" fontId="0" fillId="0" borderId="30" xfId="0" applyBorder="1" applyAlignment="1">
      <alignment vertical="center" wrapText="1"/>
    </xf>
    <xf numFmtId="0" fontId="0" fillId="0" borderId="29" xfId="0" applyBorder="1" applyAlignment="1">
      <alignment horizontal="center" vertical="center" wrapText="1"/>
    </xf>
    <xf numFmtId="0" fontId="99" fillId="0" borderId="37" xfId="0" applyFont="1" applyFill="1" applyBorder="1" applyAlignment="1">
      <alignment horizontal="center" vertical="center" wrapText="1"/>
    </xf>
    <xf numFmtId="0" fontId="99" fillId="0" borderId="38" xfId="0" applyFont="1" applyFill="1" applyBorder="1" applyAlignment="1">
      <alignment horizontal="center" vertical="center" wrapText="1"/>
    </xf>
    <xf numFmtId="0" fontId="22" fillId="0" borderId="10" xfId="0" applyFont="1" applyBorder="1" applyAlignment="1">
      <alignment horizontal="center" vertical="center" wrapText="1"/>
    </xf>
    <xf numFmtId="0" fontId="100" fillId="0" borderId="30" xfId="0" applyFont="1" applyBorder="1" applyAlignment="1">
      <alignment horizontal="center" vertical="center" wrapText="1"/>
    </xf>
    <xf numFmtId="0" fontId="100" fillId="0" borderId="29" xfId="0" applyFont="1" applyBorder="1" applyAlignment="1">
      <alignment horizontal="center" vertical="center" wrapText="1"/>
    </xf>
    <xf numFmtId="0" fontId="100" fillId="0" borderId="38" xfId="0" applyFont="1" applyBorder="1" applyAlignment="1">
      <alignment horizontal="center" vertical="center" wrapText="1"/>
    </xf>
    <xf numFmtId="0" fontId="100" fillId="0" borderId="37" xfId="0" applyFont="1" applyBorder="1" applyAlignment="1">
      <alignment horizontal="center" vertical="center" wrapText="1"/>
    </xf>
    <xf numFmtId="0" fontId="100" fillId="0" borderId="39" xfId="0" applyFont="1" applyFill="1" applyBorder="1" applyAlignment="1">
      <alignment horizontal="center" vertical="center" wrapText="1"/>
    </xf>
    <xf numFmtId="0" fontId="100" fillId="0" borderId="40" xfId="0" applyFont="1" applyFill="1" applyBorder="1" applyAlignment="1">
      <alignment horizontal="center" vertical="center" wrapText="1"/>
    </xf>
    <xf numFmtId="0" fontId="101" fillId="36" borderId="24" xfId="0" applyFont="1" applyFill="1" applyBorder="1" applyAlignment="1">
      <alignment horizontal="center" vertical="center"/>
    </xf>
    <xf numFmtId="0" fontId="75" fillId="36" borderId="41" xfId="0" applyFont="1" applyFill="1" applyBorder="1" applyAlignment="1">
      <alignment horizontal="center" vertical="center"/>
    </xf>
    <xf numFmtId="0" fontId="0" fillId="0" borderId="42" xfId="0" applyBorder="1" applyAlignment="1">
      <alignment horizontal="center" vertical="center"/>
    </xf>
    <xf numFmtId="0" fontId="75" fillId="36" borderId="16" xfId="0" applyFont="1" applyFill="1" applyBorder="1" applyAlignment="1">
      <alignment horizontal="center" vertical="center"/>
    </xf>
    <xf numFmtId="0" fontId="0" fillId="0" borderId="11" xfId="0" applyBorder="1" applyAlignment="1">
      <alignment horizontal="center" vertical="center"/>
    </xf>
    <xf numFmtId="0" fontId="75" fillId="36" borderId="16" xfId="0" applyFont="1" applyFill="1" applyBorder="1" applyAlignment="1">
      <alignment horizontal="center" vertical="center" wrapText="1"/>
    </xf>
    <xf numFmtId="0" fontId="75" fillId="36" borderId="43" xfId="0" applyFont="1" applyFill="1" applyBorder="1" applyAlignment="1">
      <alignment horizontal="center" vertical="center"/>
    </xf>
    <xf numFmtId="0" fontId="0" fillId="0" borderId="44" xfId="0" applyBorder="1" applyAlignment="1">
      <alignment horizontal="center" vertical="center"/>
    </xf>
    <xf numFmtId="0" fontId="87" fillId="0" borderId="30" xfId="0" applyFont="1" applyBorder="1" applyAlignment="1">
      <alignment vertical="center" wrapText="1"/>
    </xf>
    <xf numFmtId="0" fontId="87" fillId="0" borderId="29" xfId="0" applyFont="1" applyBorder="1" applyAlignment="1">
      <alignment horizontal="center" vertical="center" wrapText="1"/>
    </xf>
    <xf numFmtId="6" fontId="22" fillId="0" borderId="10" xfId="0" applyNumberFormat="1" applyFont="1" applyBorder="1" applyAlignment="1">
      <alignment horizontal="center" vertical="center" wrapText="1"/>
    </xf>
    <xf numFmtId="0" fontId="22" fillId="0" borderId="0" xfId="0" applyFont="1" applyAlignment="1">
      <alignment wrapText="1"/>
    </xf>
    <xf numFmtId="9" fontId="102" fillId="36" borderId="10" xfId="53" applyFont="1" applyFill="1" applyBorder="1" applyAlignment="1">
      <alignment horizontal="center" vertical="center" wrapText="1"/>
    </xf>
    <xf numFmtId="0" fontId="22" fillId="0" borderId="10" xfId="0" applyFont="1" applyBorder="1" applyAlignment="1">
      <alignment wrapText="1"/>
    </xf>
    <xf numFmtId="9" fontId="22" fillId="0" borderId="10" xfId="0" applyNumberFormat="1" applyFont="1" applyBorder="1" applyAlignment="1">
      <alignment horizontal="center" vertical="center" wrapText="1"/>
    </xf>
    <xf numFmtId="0" fontId="22" fillId="0" borderId="0" xfId="0" applyFont="1" applyFill="1" applyAlignment="1">
      <alignment wrapText="1"/>
    </xf>
    <xf numFmtId="3" fontId="29" fillId="0" borderId="10" xfId="0" applyNumberFormat="1" applyFont="1" applyFill="1" applyBorder="1" applyAlignment="1">
      <alignment horizontal="center" vertical="center" wrapText="1"/>
    </xf>
    <xf numFmtId="2" fontId="29" fillId="0" borderId="10" xfId="0" applyNumberFormat="1" applyFont="1" applyFill="1" applyBorder="1" applyAlignment="1">
      <alignment horizontal="center" vertical="center" wrapText="1"/>
    </xf>
    <xf numFmtId="3" fontId="22" fillId="0" borderId="10" xfId="0" applyNumberFormat="1" applyFont="1" applyFill="1" applyBorder="1" applyAlignment="1">
      <alignment horizontal="center" vertical="center" wrapText="1"/>
    </xf>
    <xf numFmtId="6" fontId="22" fillId="0" borderId="10" xfId="0" applyNumberFormat="1" applyFont="1" applyFill="1" applyBorder="1" applyAlignment="1">
      <alignment horizontal="center" vertical="center" wrapText="1"/>
    </xf>
    <xf numFmtId="10" fontId="22" fillId="0" borderId="10" xfId="0" applyNumberFormat="1" applyFont="1" applyBorder="1" applyAlignment="1">
      <alignment horizontal="center" vertical="center" wrapText="1"/>
    </xf>
    <xf numFmtId="2" fontId="29" fillId="37" borderId="10" xfId="0" applyNumberFormat="1" applyFont="1" applyFill="1" applyBorder="1" applyAlignment="1">
      <alignment horizontal="center" vertical="center" wrapText="1"/>
    </xf>
    <xf numFmtId="9" fontId="22" fillId="0" borderId="10" xfId="53" applyFont="1" applyBorder="1" applyAlignment="1">
      <alignment horizontal="center" vertical="center" wrapText="1"/>
    </xf>
    <xf numFmtId="0" fontId="22" fillId="0" borderId="10" xfId="0" applyNumberFormat="1" applyFont="1" applyBorder="1" applyAlignment="1">
      <alignment horizontal="center" vertical="center" wrapText="1"/>
    </xf>
    <xf numFmtId="0" fontId="103" fillId="0" borderId="10" xfId="0" applyFont="1" applyBorder="1" applyAlignment="1">
      <alignment horizontal="center" vertical="center" wrapText="1"/>
    </xf>
    <xf numFmtId="0" fontId="103" fillId="0" borderId="0" xfId="0" applyFont="1" applyAlignment="1">
      <alignment wrapText="1"/>
    </xf>
    <xf numFmtId="9" fontId="29" fillId="37" borderId="10" xfId="0" applyNumberFormat="1" applyFont="1" applyFill="1" applyBorder="1" applyAlignment="1">
      <alignment horizontal="center" vertical="center" wrapText="1"/>
    </xf>
    <xf numFmtId="9" fontId="29" fillId="37" borderId="10" xfId="54" applyFont="1" applyFill="1" applyBorder="1" applyAlignment="1">
      <alignment horizontal="center" vertical="center" wrapText="1"/>
    </xf>
    <xf numFmtId="9" fontId="29" fillId="0" borderId="10" xfId="54" applyFont="1" applyFill="1" applyBorder="1" applyAlignment="1">
      <alignment horizontal="center" wrapText="1"/>
    </xf>
    <xf numFmtId="0" fontId="22" fillId="0" borderId="10" xfId="53" applyNumberFormat="1" applyFont="1" applyBorder="1" applyAlignment="1">
      <alignment horizontal="center" vertical="center" wrapText="1"/>
    </xf>
    <xf numFmtId="9" fontId="22" fillId="0" borderId="10" xfId="53" applyFont="1" applyBorder="1" applyAlignment="1">
      <alignment vertical="center" wrapText="1"/>
    </xf>
    <xf numFmtId="9" fontId="102" fillId="38" borderId="10" xfId="53" applyFont="1" applyFill="1" applyBorder="1" applyAlignment="1">
      <alignment horizontal="center" vertical="center" wrapText="1"/>
    </xf>
    <xf numFmtId="9" fontId="29" fillId="0" borderId="10" xfId="0" applyNumberFormat="1" applyFont="1" applyFill="1" applyBorder="1" applyAlignment="1">
      <alignment horizontal="center" vertical="center" wrapText="1"/>
    </xf>
    <xf numFmtId="0" fontId="35" fillId="0" borderId="10" xfId="0" applyFont="1" applyFill="1" applyBorder="1" applyAlignment="1">
      <alignment horizontal="center" vertical="center" wrapText="1"/>
    </xf>
    <xf numFmtId="9" fontId="29" fillId="0" borderId="10" xfId="47" applyNumberFormat="1" applyFont="1" applyFill="1" applyBorder="1" applyAlignment="1">
      <alignment horizontal="center" vertical="center" wrapText="1"/>
    </xf>
    <xf numFmtId="1" fontId="29" fillId="0" borderId="10" xfId="47" applyNumberFormat="1" applyFont="1" applyFill="1" applyBorder="1" applyAlignment="1">
      <alignment horizontal="center" vertical="center" wrapText="1"/>
    </xf>
    <xf numFmtId="9" fontId="104" fillId="0" borderId="10" xfId="53" applyFont="1" applyFill="1" applyBorder="1" applyAlignment="1">
      <alignment horizontal="center" vertical="center" wrapText="1"/>
    </xf>
    <xf numFmtId="0" fontId="22" fillId="0" borderId="0" xfId="0" applyFont="1" applyAlignment="1">
      <alignment horizontal="center" vertical="center" wrapText="1"/>
    </xf>
    <xf numFmtId="9" fontId="22" fillId="0" borderId="0" xfId="53" applyFont="1" applyAlignment="1">
      <alignment horizontal="center" vertical="center" wrapText="1"/>
    </xf>
    <xf numFmtId="0" fontId="22" fillId="0" borderId="10" xfId="0" applyFont="1" applyFill="1" applyBorder="1" applyAlignment="1">
      <alignment wrapText="1"/>
    </xf>
    <xf numFmtId="166" fontId="103" fillId="0" borderId="10" xfId="49" applyNumberFormat="1" applyFont="1" applyBorder="1" applyAlignment="1">
      <alignment horizontal="left" vertical="center" wrapText="1"/>
    </xf>
    <xf numFmtId="0" fontId="22" fillId="0" borderId="10" xfId="49" applyNumberFormat="1" applyFont="1" applyBorder="1" applyAlignment="1">
      <alignment horizontal="center" vertical="center" wrapText="1"/>
    </xf>
    <xf numFmtId="166" fontId="103" fillId="0" borderId="10" xfId="49" applyNumberFormat="1" applyFont="1" applyBorder="1" applyAlignment="1">
      <alignment horizontal="center" vertical="center" wrapText="1"/>
    </xf>
    <xf numFmtId="166" fontId="103" fillId="0" borderId="10" xfId="49" applyNumberFormat="1" applyFont="1" applyBorder="1" applyAlignment="1">
      <alignment vertical="center" wrapText="1"/>
    </xf>
    <xf numFmtId="166" fontId="22" fillId="0" borderId="10" xfId="49" applyNumberFormat="1" applyFont="1" applyBorder="1" applyAlignment="1">
      <alignment horizontal="center" vertical="center" wrapText="1"/>
    </xf>
    <xf numFmtId="0" fontId="22" fillId="0" borderId="10" xfId="0" applyFont="1" applyFill="1" applyBorder="1" applyAlignment="1" quotePrefix="1">
      <alignment horizontal="center" vertical="center" wrapText="1"/>
    </xf>
    <xf numFmtId="2" fontId="29" fillId="0" borderId="10" xfId="49" applyNumberFormat="1" applyFont="1" applyFill="1" applyBorder="1" applyAlignment="1">
      <alignment horizontal="center" vertical="center" wrapText="1"/>
    </xf>
    <xf numFmtId="0" fontId="29" fillId="0" borderId="10" xfId="0" applyFont="1" applyFill="1" applyBorder="1" applyAlignment="1">
      <alignment horizontal="center" wrapText="1"/>
    </xf>
    <xf numFmtId="0" fontId="102" fillId="36" borderId="10" xfId="0" applyFont="1" applyFill="1" applyBorder="1" applyAlignment="1">
      <alignment vertical="center" wrapText="1"/>
    </xf>
    <xf numFmtId="0" fontId="102" fillId="36" borderId="13" xfId="0" applyFont="1" applyFill="1" applyBorder="1" applyAlignment="1">
      <alignment vertical="center" wrapText="1"/>
    </xf>
    <xf numFmtId="0" fontId="22" fillId="36" borderId="10" xfId="0" applyFont="1" applyFill="1" applyBorder="1" applyAlignment="1">
      <alignment wrapText="1"/>
    </xf>
    <xf numFmtId="0" fontId="10" fillId="35" borderId="0" xfId="0" applyFont="1" applyFill="1" applyBorder="1" applyAlignment="1">
      <alignment horizontal="center" vertical="center" wrapText="1"/>
    </xf>
    <xf numFmtId="0" fontId="0" fillId="0" borderId="16" xfId="0"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75" fillId="39" borderId="41" xfId="0" applyFont="1" applyFill="1" applyBorder="1" applyAlignment="1">
      <alignment horizontal="center" wrapText="1"/>
    </xf>
    <xf numFmtId="0" fontId="75" fillId="36" borderId="42" xfId="0" applyFont="1" applyFill="1" applyBorder="1" applyAlignment="1">
      <alignment horizontal="center"/>
    </xf>
    <xf numFmtId="0" fontId="105" fillId="36" borderId="28" xfId="0" applyFont="1" applyFill="1" applyBorder="1" applyAlignment="1">
      <alignment horizontal="center" vertical="center" wrapText="1"/>
    </xf>
    <xf numFmtId="0" fontId="106" fillId="36" borderId="27" xfId="0" applyFont="1" applyFill="1" applyBorder="1" applyAlignment="1">
      <alignment vertical="center" wrapText="1"/>
    </xf>
    <xf numFmtId="0" fontId="0" fillId="0" borderId="11" xfId="0" applyBorder="1" applyAlignment="1">
      <alignment horizontal="center"/>
    </xf>
    <xf numFmtId="0" fontId="0" fillId="0" borderId="10" xfId="0" applyBorder="1" applyAlignment="1">
      <alignment horizontal="center"/>
    </xf>
    <xf numFmtId="0" fontId="102" fillId="36" borderId="10" xfId="0" applyFont="1" applyFill="1" applyBorder="1" applyAlignment="1">
      <alignment horizontal="center" vertical="center" wrapText="1"/>
    </xf>
    <xf numFmtId="0" fontId="107" fillId="0" borderId="10" xfId="0" applyFont="1" applyFill="1" applyBorder="1" applyAlignment="1">
      <alignment horizontal="center" vertical="center" wrapText="1"/>
    </xf>
    <xf numFmtId="0" fontId="102" fillId="38"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37" borderId="10" xfId="0" applyFont="1" applyFill="1" applyBorder="1" applyAlignment="1">
      <alignment horizontal="center" vertical="center" wrapText="1"/>
    </xf>
    <xf numFmtId="9" fontId="33" fillId="0" borderId="10" xfId="53" applyFont="1" applyFill="1" applyBorder="1" applyAlignment="1">
      <alignment horizontal="center" vertical="center" wrapText="1"/>
    </xf>
    <xf numFmtId="9" fontId="29" fillId="0" borderId="10" xfId="53" applyFont="1" applyFill="1" applyBorder="1" applyAlignment="1">
      <alignment horizontal="center" vertical="center" wrapText="1"/>
    </xf>
    <xf numFmtId="2" fontId="29" fillId="0" borderId="10" xfId="47" applyNumberFormat="1" applyFont="1" applyFill="1" applyBorder="1" applyAlignment="1">
      <alignment horizontal="center" vertical="center" wrapText="1"/>
    </xf>
    <xf numFmtId="2" fontId="29" fillId="0" borderId="10" xfId="53"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2" fillId="0" borderId="0" xfId="0" applyFont="1" applyFill="1" applyAlignment="1">
      <alignment horizontal="center" vertical="center" wrapText="1"/>
    </xf>
    <xf numFmtId="0" fontId="97" fillId="0" borderId="37" xfId="0" applyFont="1" applyFill="1" applyBorder="1" applyAlignment="1">
      <alignment horizontal="center" vertical="center" wrapText="1"/>
    </xf>
    <xf numFmtId="0" fontId="100" fillId="0" borderId="45" xfId="0"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46" xfId="0" applyFill="1" applyBorder="1" applyAlignment="1">
      <alignment horizontal="center"/>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9" fontId="22" fillId="0" borderId="13" xfId="53" applyFont="1" applyFill="1" applyBorder="1" applyAlignment="1">
      <alignment horizontal="center" vertical="center" wrapText="1"/>
    </xf>
    <xf numFmtId="9" fontId="22" fillId="0" borderId="12" xfId="53"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9" fontId="22" fillId="0" borderId="13" xfId="53" applyFont="1" applyFill="1" applyBorder="1" applyAlignment="1">
      <alignment horizontal="center" vertical="center" wrapText="1"/>
    </xf>
    <xf numFmtId="9" fontId="22" fillId="0" borderId="12" xfId="53" applyFont="1" applyFill="1" applyBorder="1" applyAlignment="1">
      <alignment horizontal="center" vertical="center" wrapText="1"/>
    </xf>
    <xf numFmtId="0" fontId="92" fillId="36" borderId="47" xfId="0" applyFont="1" applyFill="1" applyBorder="1" applyAlignment="1">
      <alignment horizontal="center" vertical="center"/>
    </xf>
    <xf numFmtId="6" fontId="94" fillId="0" borderId="47" xfId="0" applyNumberFormat="1" applyFont="1" applyBorder="1" applyAlignment="1">
      <alignment horizontal="right" vertical="center"/>
    </xf>
    <xf numFmtId="6" fontId="95" fillId="34" borderId="47" xfId="0" applyNumberFormat="1" applyFont="1" applyFill="1" applyBorder="1" applyAlignment="1">
      <alignment horizontal="right" vertical="center"/>
    </xf>
    <xf numFmtId="0" fontId="108" fillId="36" borderId="48" xfId="0" applyFont="1" applyFill="1" applyBorder="1" applyAlignment="1">
      <alignment horizontal="center" vertical="center"/>
    </xf>
    <xf numFmtId="0" fontId="0" fillId="0" borderId="10" xfId="0" applyBorder="1" applyAlignment="1">
      <alignment/>
    </xf>
    <xf numFmtId="0" fontId="22" fillId="40" borderId="10"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75" fillId="41" borderId="10" xfId="0" applyFont="1" applyFill="1" applyBorder="1" applyAlignment="1">
      <alignment horizontal="center"/>
    </xf>
    <xf numFmtId="0" fontId="22" fillId="0" borderId="10" xfId="0" applyFont="1" applyFill="1" applyBorder="1" applyAlignment="1">
      <alignment horizontal="center" vertical="center" wrapText="1"/>
    </xf>
    <xf numFmtId="0" fontId="0" fillId="0" borderId="10" xfId="0" applyFill="1" applyBorder="1" applyAlignment="1">
      <alignment horizontal="center"/>
    </xf>
    <xf numFmtId="0" fontId="0" fillId="0" borderId="41" xfId="0" applyBorder="1" applyAlignment="1">
      <alignment horizontal="center"/>
    </xf>
    <xf numFmtId="0" fontId="0" fillId="0" borderId="49" xfId="0" applyBorder="1" applyAlignment="1">
      <alignment horizontal="center"/>
    </xf>
    <xf numFmtId="0" fontId="0" fillId="0" borderId="42" xfId="0" applyBorder="1" applyAlignment="1">
      <alignment horizontal="center"/>
    </xf>
    <xf numFmtId="0" fontId="0" fillId="0" borderId="16" xfId="0" applyFill="1" applyBorder="1" applyAlignment="1">
      <alignment horizontal="center"/>
    </xf>
    <xf numFmtId="0" fontId="0" fillId="0" borderId="11" xfId="0" applyBorder="1" applyAlignment="1">
      <alignment/>
    </xf>
    <xf numFmtId="0" fontId="87" fillId="0" borderId="43" xfId="0" applyFont="1" applyFill="1" applyBorder="1" applyAlignment="1">
      <alignment horizontal="center"/>
    </xf>
    <xf numFmtId="0" fontId="87" fillId="0" borderId="50" xfId="0" applyFont="1" applyFill="1" applyBorder="1" applyAlignment="1">
      <alignment horizontal="center"/>
    </xf>
    <xf numFmtId="0" fontId="87" fillId="0" borderId="50" xfId="0" applyFont="1" applyBorder="1" applyAlignment="1">
      <alignment/>
    </xf>
    <xf numFmtId="0" fontId="87" fillId="0" borderId="44" xfId="0" applyFont="1" applyBorder="1" applyAlignment="1">
      <alignment/>
    </xf>
    <xf numFmtId="0" fontId="75" fillId="41" borderId="41" xfId="0" applyFont="1" applyFill="1" applyBorder="1" applyAlignment="1">
      <alignment/>
    </xf>
    <xf numFmtId="0" fontId="75" fillId="41" borderId="49" xfId="0" applyFont="1" applyFill="1" applyBorder="1" applyAlignment="1">
      <alignment/>
    </xf>
    <xf numFmtId="0" fontId="75" fillId="41" borderId="42" xfId="0" applyFont="1" applyFill="1" applyBorder="1" applyAlignment="1">
      <alignment/>
    </xf>
    <xf numFmtId="0" fontId="75" fillId="41" borderId="16" xfId="0" applyFont="1" applyFill="1" applyBorder="1" applyAlignment="1">
      <alignment horizontal="center"/>
    </xf>
    <xf numFmtId="0" fontId="75" fillId="41" borderId="11" xfId="0" applyFont="1" applyFill="1" applyBorder="1" applyAlignment="1">
      <alignment horizontal="center"/>
    </xf>
    <xf numFmtId="0" fontId="0" fillId="0" borderId="16" xfId="0" applyBorder="1" applyAlignment="1">
      <alignment/>
    </xf>
    <xf numFmtId="0" fontId="0" fillId="0" borderId="50" xfId="0" applyBorder="1" applyAlignment="1">
      <alignment horizontal="center"/>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2" fillId="38" borderId="10" xfId="0" applyFont="1" applyFill="1" applyBorder="1" applyAlignment="1">
      <alignment horizontal="center" vertical="center" wrapText="1"/>
    </xf>
    <xf numFmtId="0" fontId="102" fillId="36" borderId="10" xfId="0" applyFont="1" applyFill="1" applyBorder="1" applyAlignment="1">
      <alignment horizontal="center" vertical="center" wrapText="1"/>
    </xf>
    <xf numFmtId="0" fontId="99" fillId="0" borderId="0" xfId="0" applyFont="1" applyFill="1" applyBorder="1" applyAlignment="1">
      <alignment horizontal="center" vertical="center" wrapText="1"/>
    </xf>
    <xf numFmtId="0" fontId="109" fillId="36" borderId="30" xfId="0" applyFont="1" applyFill="1" applyBorder="1" applyAlignment="1">
      <alignment horizontal="center" vertical="center" wrapText="1"/>
    </xf>
    <xf numFmtId="0" fontId="109" fillId="36" borderId="29" xfId="0" applyFont="1" applyFill="1" applyBorder="1" applyAlignment="1">
      <alignment horizontal="center" vertical="center" wrapText="1"/>
    </xf>
    <xf numFmtId="0" fontId="75" fillId="42" borderId="10" xfId="0" applyFont="1" applyFill="1" applyBorder="1" applyAlignment="1">
      <alignment/>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2" fillId="0" borderId="10" xfId="0" applyFont="1" applyFill="1" applyBorder="1" applyAlignment="1">
      <alignment horizontal="center" wrapText="1"/>
    </xf>
    <xf numFmtId="0" fontId="22" fillId="0" borderId="10" xfId="0" applyFont="1" applyFill="1" applyBorder="1" applyAlignment="1">
      <alignment horizontal="center" vertical="center" wrapText="1"/>
    </xf>
    <xf numFmtId="166" fontId="103" fillId="40" borderId="10" xfId="49" applyNumberFormat="1" applyFont="1" applyFill="1" applyBorder="1" applyAlignment="1">
      <alignment horizontal="left" vertical="center" wrapText="1"/>
    </xf>
    <xf numFmtId="9" fontId="22" fillId="0" borderId="13" xfId="53" applyFont="1" applyFill="1" applyBorder="1" applyAlignment="1">
      <alignment horizontal="center" vertical="center" wrapText="1"/>
    </xf>
    <xf numFmtId="0" fontId="22" fillId="0" borderId="13" xfId="0" applyFont="1" applyFill="1" applyBorder="1" applyAlignment="1">
      <alignment horizontal="center" vertical="center" wrapText="1"/>
    </xf>
    <xf numFmtId="0" fontId="22" fillId="0" borderId="12" xfId="0" applyFont="1" applyFill="1" applyBorder="1" applyAlignment="1">
      <alignment horizontal="center" vertical="center" wrapText="1"/>
    </xf>
    <xf numFmtId="9" fontId="22" fillId="0" borderId="12" xfId="53" applyFont="1" applyFill="1" applyBorder="1" applyAlignment="1">
      <alignment horizontal="center" vertical="center" wrapText="1"/>
    </xf>
    <xf numFmtId="9" fontId="33" fillId="0" borderId="13" xfId="53" applyFont="1" applyFill="1" applyBorder="1" applyAlignment="1">
      <alignment horizontal="center" vertical="center" wrapText="1"/>
    </xf>
    <xf numFmtId="9" fontId="33" fillId="0" borderId="51" xfId="53" applyFont="1" applyFill="1" applyBorder="1" applyAlignment="1">
      <alignment horizontal="center" vertical="center" wrapText="1"/>
    </xf>
    <xf numFmtId="9" fontId="33" fillId="0" borderId="12" xfId="53" applyFont="1" applyFill="1" applyBorder="1" applyAlignment="1">
      <alignment horizontal="center" vertical="center" wrapText="1"/>
    </xf>
    <xf numFmtId="0" fontId="29" fillId="37" borderId="13" xfId="0" applyFont="1" applyFill="1" applyBorder="1" applyAlignment="1">
      <alignment horizontal="center" vertical="center" wrapText="1"/>
    </xf>
    <xf numFmtId="0" fontId="29" fillId="37" borderId="51" xfId="0" applyFont="1" applyFill="1" applyBorder="1" applyAlignment="1">
      <alignment horizontal="center" vertical="center" wrapText="1"/>
    </xf>
    <xf numFmtId="0" fontId="29" fillId="37" borderId="12" xfId="0" applyFont="1" applyFill="1" applyBorder="1" applyAlignment="1">
      <alignment horizontal="center" vertical="center" wrapText="1"/>
    </xf>
    <xf numFmtId="2" fontId="29" fillId="0" borderId="13" xfId="53" applyNumberFormat="1" applyFont="1" applyFill="1" applyBorder="1" applyAlignment="1">
      <alignment horizontal="center" vertical="center" wrapText="1"/>
    </xf>
    <xf numFmtId="2" fontId="29" fillId="0" borderId="12" xfId="53" applyNumberFormat="1"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2" fillId="0" borderId="0" xfId="0" applyFont="1" applyFill="1" applyAlignment="1">
      <alignment horizontal="center" vertical="center" wrapText="1"/>
    </xf>
    <xf numFmtId="0" fontId="28"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8" fillId="0" borderId="10" xfId="0" applyFont="1" applyFill="1" applyBorder="1" applyAlignment="1">
      <alignment horizontal="center" vertical="center" wrapText="1"/>
    </xf>
    <xf numFmtId="0" fontId="102" fillId="38" borderId="10" xfId="0" applyFont="1" applyFill="1" applyBorder="1" applyAlignment="1">
      <alignment horizontal="center" vertical="center" wrapText="1"/>
    </xf>
    <xf numFmtId="0" fontId="110" fillId="38" borderId="10" xfId="0" applyFont="1" applyFill="1" applyBorder="1" applyAlignment="1">
      <alignment horizontal="center" vertical="center" wrapText="1"/>
    </xf>
    <xf numFmtId="0" fontId="29" fillId="37"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5" fillId="43" borderId="10" xfId="0" applyFont="1" applyFill="1" applyBorder="1" applyAlignment="1">
      <alignment horizontal="center" vertical="center" wrapText="1"/>
    </xf>
    <xf numFmtId="0" fontId="26" fillId="43" borderId="10" xfId="0" applyFont="1" applyFill="1" applyBorder="1" applyAlignment="1">
      <alignment horizontal="left" vertical="center" wrapText="1"/>
    </xf>
    <xf numFmtId="0" fontId="107" fillId="0" borderId="10" xfId="0" applyFont="1" applyFill="1" applyBorder="1" applyAlignment="1">
      <alignment horizontal="center" vertical="center" wrapText="1"/>
    </xf>
    <xf numFmtId="2" fontId="29" fillId="0" borderId="10" xfId="47" applyNumberFormat="1" applyFont="1" applyFill="1" applyBorder="1" applyAlignment="1">
      <alignment horizontal="center" vertical="center" wrapText="1"/>
    </xf>
    <xf numFmtId="9" fontId="29" fillId="0" borderId="10" xfId="53" applyFont="1" applyFill="1" applyBorder="1" applyAlignment="1">
      <alignment horizontal="center" vertical="center" wrapText="1"/>
    </xf>
    <xf numFmtId="9" fontId="33" fillId="0" borderId="10" xfId="53" applyFont="1" applyFill="1" applyBorder="1" applyAlignment="1">
      <alignment horizontal="center" vertical="center" wrapText="1"/>
    </xf>
    <xf numFmtId="0" fontId="22" fillId="0" borderId="10" xfId="0" applyFont="1" applyFill="1" applyBorder="1" applyAlignment="1">
      <alignment horizontal="center" vertical="center" wrapText="1"/>
    </xf>
    <xf numFmtId="9" fontId="22" fillId="0" borderId="10" xfId="53" applyFont="1" applyFill="1" applyBorder="1" applyAlignment="1">
      <alignment horizontal="center" vertical="center" wrapText="1"/>
    </xf>
    <xf numFmtId="0" fontId="29" fillId="0" borderId="51" xfId="0" applyFont="1" applyFill="1" applyBorder="1" applyAlignment="1">
      <alignment horizontal="center" vertical="center" wrapText="1"/>
    </xf>
    <xf numFmtId="2" fontId="29" fillId="0" borderId="10" xfId="53" applyNumberFormat="1" applyFont="1" applyFill="1" applyBorder="1" applyAlignment="1">
      <alignment horizontal="center" vertical="center" wrapText="1"/>
    </xf>
    <xf numFmtId="2" fontId="29" fillId="37" borderId="13" xfId="47" applyNumberFormat="1" applyFont="1" applyFill="1" applyBorder="1" applyAlignment="1">
      <alignment horizontal="center" vertical="center" wrapText="1"/>
    </xf>
    <xf numFmtId="2" fontId="29" fillId="37" borderId="12" xfId="47" applyNumberFormat="1" applyFont="1" applyFill="1" applyBorder="1" applyAlignment="1">
      <alignment horizontal="center" vertical="center" wrapText="1"/>
    </xf>
    <xf numFmtId="9" fontId="29" fillId="0" borderId="13" xfId="53" applyFont="1" applyFill="1" applyBorder="1" applyAlignment="1">
      <alignment horizontal="center" vertical="center" wrapText="1"/>
    </xf>
    <xf numFmtId="9" fontId="29" fillId="0" borderId="12" xfId="53" applyFont="1" applyFill="1" applyBorder="1" applyAlignment="1">
      <alignment horizontal="center" vertical="center" wrapText="1"/>
    </xf>
    <xf numFmtId="2" fontId="29" fillId="0" borderId="13" xfId="49" applyNumberFormat="1" applyFont="1" applyFill="1" applyBorder="1" applyAlignment="1">
      <alignment horizontal="center" vertical="center" wrapText="1"/>
    </xf>
    <xf numFmtId="2" fontId="29" fillId="0" borderId="12" xfId="49"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2" xfId="0" applyFont="1" applyFill="1" applyBorder="1" applyAlignment="1">
      <alignment horizontal="center" vertical="center" wrapText="1"/>
    </xf>
    <xf numFmtId="2" fontId="29" fillId="0" borderId="13" xfId="47" applyNumberFormat="1" applyFont="1" applyFill="1" applyBorder="1" applyAlignment="1">
      <alignment horizontal="center" vertical="center" wrapText="1"/>
    </xf>
    <xf numFmtId="2" fontId="29" fillId="0" borderId="12" xfId="47" applyNumberFormat="1"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102" fillId="36" borderId="10" xfId="0" applyFont="1" applyFill="1" applyBorder="1" applyAlignment="1">
      <alignment horizontal="center" vertical="center" wrapText="1"/>
    </xf>
    <xf numFmtId="0" fontId="25" fillId="0" borderId="52" xfId="0" applyFont="1" applyFill="1" applyBorder="1" applyAlignment="1">
      <alignment horizontal="center"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102" fillId="36" borderId="14" xfId="0" applyFont="1" applyFill="1" applyBorder="1" applyAlignment="1">
      <alignment horizontal="center" vertical="center" wrapText="1"/>
    </xf>
    <xf numFmtId="0" fontId="102" fillId="36" borderId="55" xfId="0" applyFont="1" applyFill="1" applyBorder="1" applyAlignment="1">
      <alignment horizontal="center" vertical="center" wrapText="1"/>
    </xf>
    <xf numFmtId="0" fontId="102" fillId="36" borderId="56" xfId="0" applyFont="1" applyFill="1" applyBorder="1" applyAlignment="1">
      <alignment horizontal="center" vertical="center" wrapText="1"/>
    </xf>
    <xf numFmtId="0" fontId="26" fillId="43" borderId="14" xfId="0" applyFont="1" applyFill="1" applyBorder="1" applyAlignment="1">
      <alignment horizontal="left" vertical="center" wrapText="1"/>
    </xf>
    <xf numFmtId="0" fontId="26" fillId="43" borderId="55" xfId="0" applyFont="1" applyFill="1" applyBorder="1" applyAlignment="1">
      <alignment horizontal="left" vertical="center" wrapText="1"/>
    </xf>
    <xf numFmtId="0" fontId="26" fillId="43" borderId="56" xfId="0" applyFont="1" applyFill="1" applyBorder="1" applyAlignment="1">
      <alignment horizontal="left" vertical="center" wrapText="1"/>
    </xf>
    <xf numFmtId="0" fontId="75" fillId="42" borderId="14" xfId="0" applyFont="1" applyFill="1" applyBorder="1" applyAlignment="1">
      <alignment horizontal="center"/>
    </xf>
    <xf numFmtId="0" fontId="75" fillId="42" borderId="55" xfId="0" applyFont="1" applyFill="1" applyBorder="1" applyAlignment="1">
      <alignment horizontal="center"/>
    </xf>
    <xf numFmtId="0" fontId="75" fillId="42" borderId="56" xfId="0" applyFont="1" applyFill="1" applyBorder="1" applyAlignment="1">
      <alignment horizontal="center"/>
    </xf>
    <xf numFmtId="0" fontId="111" fillId="36" borderId="57" xfId="0" applyFont="1" applyFill="1" applyBorder="1" applyAlignment="1">
      <alignment horizontal="center" vertical="center" wrapText="1"/>
    </xf>
    <xf numFmtId="0" fontId="111" fillId="36" borderId="28" xfId="0" applyFont="1" applyFill="1" applyBorder="1" applyAlignment="1">
      <alignment horizontal="center" vertical="center" wrapText="1"/>
    </xf>
    <xf numFmtId="0" fontId="112" fillId="36" borderId="32" xfId="0" applyFont="1" applyFill="1" applyBorder="1" applyAlignment="1">
      <alignment horizontal="center" vertical="center"/>
    </xf>
    <xf numFmtId="0" fontId="112" fillId="36" borderId="58" xfId="0" applyFont="1" applyFill="1" applyBorder="1" applyAlignment="1">
      <alignment horizontal="center" vertical="center"/>
    </xf>
    <xf numFmtId="0" fontId="112" fillId="36" borderId="59" xfId="0" applyFont="1" applyFill="1" applyBorder="1" applyAlignment="1">
      <alignment horizontal="center" vertical="center"/>
    </xf>
    <xf numFmtId="0" fontId="92" fillId="36" borderId="32" xfId="0" applyFont="1" applyFill="1" applyBorder="1" applyAlignment="1">
      <alignment horizontal="center" vertical="center"/>
    </xf>
    <xf numFmtId="0" fontId="92" fillId="36" borderId="58" xfId="0" applyFont="1" applyFill="1" applyBorder="1" applyAlignment="1">
      <alignment horizontal="center" vertical="center"/>
    </xf>
    <xf numFmtId="0" fontId="92" fillId="36" borderId="59" xfId="0" applyFont="1" applyFill="1" applyBorder="1" applyAlignment="1">
      <alignment horizontal="center" vertical="center"/>
    </xf>
    <xf numFmtId="0" fontId="101" fillId="36" borderId="48" xfId="0" applyFont="1" applyFill="1" applyBorder="1" applyAlignment="1">
      <alignment horizontal="center" vertical="center"/>
    </xf>
    <xf numFmtId="0" fontId="101" fillId="36" borderId="23" xfId="0" applyFont="1" applyFill="1" applyBorder="1" applyAlignment="1">
      <alignment horizontal="center" vertical="center"/>
    </xf>
    <xf numFmtId="0" fontId="101" fillId="36" borderId="32" xfId="0" applyFont="1" applyFill="1" applyBorder="1" applyAlignment="1">
      <alignment horizontal="center" vertical="center" wrapText="1"/>
    </xf>
    <xf numFmtId="0" fontId="101" fillId="36" borderId="59" xfId="0" applyFont="1" applyFill="1" applyBorder="1" applyAlignment="1">
      <alignment horizontal="center" vertical="center" wrapText="1"/>
    </xf>
    <xf numFmtId="0" fontId="101" fillId="36" borderId="48" xfId="0" applyFont="1" applyFill="1" applyBorder="1" applyAlignment="1">
      <alignment horizontal="center" vertical="center" wrapText="1"/>
    </xf>
    <xf numFmtId="0" fontId="101" fillId="36" borderId="23" xfId="0" applyFont="1" applyFill="1" applyBorder="1" applyAlignment="1">
      <alignment horizontal="center" vertical="center" wrapText="1"/>
    </xf>
    <xf numFmtId="0" fontId="92" fillId="36" borderId="60" xfId="0" applyFont="1" applyFill="1" applyBorder="1" applyAlignment="1">
      <alignment horizontal="center" vertical="center" wrapText="1"/>
    </xf>
    <xf numFmtId="0" fontId="92" fillId="36" borderId="61" xfId="0" applyFont="1" applyFill="1" applyBorder="1" applyAlignment="1">
      <alignment horizontal="center" vertical="center" wrapText="1"/>
    </xf>
    <xf numFmtId="0" fontId="92" fillId="36" borderId="62" xfId="0" applyFont="1" applyFill="1" applyBorder="1" applyAlignment="1">
      <alignment horizontal="center" vertical="center" wrapText="1"/>
    </xf>
    <xf numFmtId="0" fontId="95" fillId="0" borderId="10" xfId="0" applyFont="1" applyFill="1" applyBorder="1" applyAlignment="1">
      <alignment horizontal="center" vertical="center" wrapText="1"/>
    </xf>
    <xf numFmtId="0" fontId="75" fillId="44" borderId="0" xfId="0"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Porcentaje 2"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66CC"/>
                </a:solidFill>
                <a:latin typeface="Calibri"/>
                <a:ea typeface="Calibri"/>
                <a:cs typeface="Calibri"/>
              </a:rPr>
              <a:t>MATRÍCULAS VEHICULOS 2017</a:t>
            </a:r>
          </a:p>
        </c:rich>
      </c:tx>
      <c:layout>
        <c:manualLayout>
          <c:xMode val="factor"/>
          <c:yMode val="factor"/>
          <c:x val="-0.0025"/>
          <c:y val="-0.05975"/>
        </c:manualLayout>
      </c:layout>
      <c:spPr>
        <a:noFill/>
        <a:ln w="3175">
          <a:noFill/>
        </a:ln>
      </c:spPr>
    </c:title>
    <c:plotArea>
      <c:layout>
        <c:manualLayout>
          <c:xMode val="edge"/>
          <c:yMode val="edge"/>
          <c:x val="0.02525"/>
          <c:y val="0.301"/>
          <c:w val="0.9605"/>
          <c:h val="0.089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ser>
        <c:overlap val="-27"/>
        <c:gapWidth val="219"/>
        <c:axId val="18052434"/>
        <c:axId val="28254179"/>
      </c:barChart>
      <c:catAx>
        <c:axId val="1805243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8254179"/>
        <c:crosses val="autoZero"/>
        <c:auto val="1"/>
        <c:lblOffset val="100"/>
        <c:tickLblSkip val="1"/>
        <c:noMultiLvlLbl val="0"/>
      </c:catAx>
      <c:valAx>
        <c:axId val="2825417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8052434"/>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66CC"/>
                </a:solidFill>
                <a:latin typeface="Calibri"/>
                <a:ea typeface="Calibri"/>
                <a:cs typeface="Calibri"/>
              </a:rPr>
              <a:t>TOTAL ACCIDENTES 2017</a:t>
            </a:r>
          </a:p>
        </c:rich>
      </c:tx>
      <c:layout>
        <c:manualLayout>
          <c:xMode val="factor"/>
          <c:yMode val="factor"/>
          <c:x val="-0.001"/>
          <c:y val="-0.00725"/>
        </c:manualLayout>
      </c:layout>
      <c:spPr>
        <a:noFill/>
        <a:ln w="3175">
          <a:noFill/>
        </a:ln>
      </c:spPr>
    </c:title>
    <c:plotArea>
      <c:layout>
        <c:manualLayout>
          <c:xMode val="edge"/>
          <c:yMode val="edge"/>
          <c:x val="0.0085"/>
          <c:y val="0.1835"/>
          <c:w val="0.9795"/>
          <c:h val="0.824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Hoja3!$D$108:$O$108</c:f>
              <c:strCache/>
            </c:strRef>
          </c:cat>
          <c:val>
            <c:numRef>
              <c:f>Hoja3!$D$112:$O$112</c:f>
              <c:numCache/>
            </c:numRef>
          </c:val>
          <c:smooth val="0"/>
        </c:ser>
        <c:marker val="1"/>
        <c:axId val="52961020"/>
        <c:axId val="6887133"/>
      </c:lineChart>
      <c:catAx>
        <c:axId val="52961020"/>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6887133"/>
        <c:crosses val="autoZero"/>
        <c:auto val="1"/>
        <c:lblOffset val="100"/>
        <c:tickLblSkip val="1"/>
        <c:noMultiLvlLbl val="0"/>
      </c:catAx>
      <c:valAx>
        <c:axId val="6887133"/>
        <c:scaling>
          <c:orientation val="minMax"/>
        </c:scaling>
        <c:axPos val="l"/>
        <c:majorGridlines>
          <c:spPr>
            <a:ln w="3175">
              <a:solidFill>
                <a:srgbClr val="000000"/>
              </a:solidFill>
            </a:ln>
          </c:spPr>
        </c:majorGridlines>
        <c:delete val="1"/>
        <c:majorTickMark val="none"/>
        <c:minorTickMark val="none"/>
        <c:tickLblPos val="nextTo"/>
        <c:crossAx val="52961020"/>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66CC"/>
                </a:solidFill>
                <a:latin typeface="Calibri"/>
                <a:ea typeface="Calibri"/>
                <a:cs typeface="Calibri"/>
              </a:rPr>
              <a:t>MATRICULAS 2018</a:t>
            </a:r>
          </a:p>
        </c:rich>
      </c:tx>
      <c:layout>
        <c:manualLayout>
          <c:xMode val="factor"/>
          <c:yMode val="factor"/>
          <c:x val="-0.00125"/>
          <c:y val="-0.01075"/>
        </c:manualLayout>
      </c:layout>
      <c:spPr>
        <a:noFill/>
        <a:ln w="3175">
          <a:noFill/>
        </a:ln>
      </c:spPr>
    </c:title>
    <c:plotArea>
      <c:layout>
        <c:manualLayout>
          <c:xMode val="edge"/>
          <c:yMode val="edge"/>
          <c:x val="0.003"/>
          <c:y val="0.12125"/>
          <c:w val="0.984"/>
          <c:h val="0.887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Hoja3!$A$93:$A$100</c:f>
              <c:strCache/>
            </c:strRef>
          </c:cat>
          <c:val>
            <c:numRef>
              <c:f>Hoja3!$G$93:$G$100</c:f>
              <c:numCache/>
            </c:numRef>
          </c:val>
        </c:ser>
        <c:overlap val="-27"/>
        <c:gapWidth val="219"/>
        <c:axId val="61984198"/>
        <c:axId val="20986871"/>
      </c:barChart>
      <c:catAx>
        <c:axId val="61984198"/>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0986871"/>
        <c:crosses val="autoZero"/>
        <c:auto val="1"/>
        <c:lblOffset val="100"/>
        <c:tickLblSkip val="1"/>
        <c:noMultiLvlLbl val="0"/>
      </c:catAx>
      <c:valAx>
        <c:axId val="2098687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1984198"/>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3366"/>
                </a:solidFill>
                <a:latin typeface="Calibri"/>
                <a:ea typeface="Calibri"/>
                <a:cs typeface="Calibri"/>
              </a:rPr>
              <a:t>COBRO COACTIVO 2017</a:t>
            </a:r>
          </a:p>
        </c:rich>
      </c:tx>
      <c:layout>
        <c:manualLayout>
          <c:xMode val="factor"/>
          <c:yMode val="factor"/>
          <c:x val="-0.00125"/>
          <c:y val="-0.01075"/>
        </c:manualLayout>
      </c:layout>
      <c:spPr>
        <a:noFill/>
        <a:ln w="3175">
          <a:noFill/>
        </a:ln>
      </c:spPr>
    </c:title>
    <c:plotArea>
      <c:layout>
        <c:manualLayout>
          <c:xMode val="edge"/>
          <c:yMode val="edge"/>
          <c:x val="-0.0005"/>
          <c:y val="0.1205"/>
          <c:w val="0.98725"/>
          <c:h val="0.887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Hoja3!$B$5:$B$16</c:f>
              <c:strCache/>
            </c:strRef>
          </c:cat>
          <c:val>
            <c:numRef>
              <c:f>Hoja3!$H$5:$H$16</c:f>
              <c:numCache/>
            </c:numRef>
          </c:val>
          <c:smooth val="0"/>
        </c:ser>
        <c:marker val="1"/>
        <c:axId val="54664112"/>
        <c:axId val="22214961"/>
      </c:lineChart>
      <c:catAx>
        <c:axId val="5466411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22214961"/>
        <c:crosses val="autoZero"/>
        <c:auto val="1"/>
        <c:lblOffset val="100"/>
        <c:tickLblSkip val="1"/>
        <c:noMultiLvlLbl val="0"/>
      </c:catAx>
      <c:valAx>
        <c:axId val="2221496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466411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3366"/>
                </a:solidFill>
                <a:latin typeface="Calibri"/>
                <a:ea typeface="Calibri"/>
                <a:cs typeface="Calibri"/>
              </a:rPr>
              <a:t>ACUERDOS DE PAGO 2017</a:t>
            </a:r>
          </a:p>
        </c:rich>
      </c:tx>
      <c:layout>
        <c:manualLayout>
          <c:xMode val="factor"/>
          <c:yMode val="factor"/>
          <c:x val="-0.00375"/>
          <c:y val="-0.01075"/>
        </c:manualLayout>
      </c:layout>
      <c:spPr>
        <a:noFill/>
        <a:ln w="3175">
          <a:noFill/>
        </a:ln>
      </c:spPr>
    </c:title>
    <c:plotArea>
      <c:layout>
        <c:manualLayout>
          <c:xMode val="edge"/>
          <c:yMode val="edge"/>
          <c:x val="0.005"/>
          <c:y val="0.12125"/>
          <c:w val="0.972"/>
          <c:h val="0.905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Hoja3!$A$46:$A$57</c:f>
              <c:strCache/>
            </c:strRef>
          </c:cat>
          <c:val>
            <c:numRef>
              <c:f>Hoja3!$C$46:$C$57</c:f>
              <c:numCache/>
            </c:numRef>
          </c:val>
        </c:ser>
        <c:overlap val="-27"/>
        <c:gapWidth val="219"/>
        <c:axId val="65716922"/>
        <c:axId val="54581387"/>
      </c:barChart>
      <c:catAx>
        <c:axId val="65716922"/>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4581387"/>
        <c:crosses val="autoZero"/>
        <c:auto val="1"/>
        <c:lblOffset val="100"/>
        <c:tickLblSkip val="1"/>
        <c:noMultiLvlLbl val="0"/>
      </c:catAx>
      <c:valAx>
        <c:axId val="5458138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5716922"/>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333333"/>
                </a:solidFill>
                <a:latin typeface="Calibri"/>
                <a:ea typeface="Calibri"/>
                <a:cs typeface="Calibri"/>
              </a:rPr>
              <a:t>CAMPAÑAS EDUCATIVAS 2017</a:t>
            </a:r>
          </a:p>
        </c:rich>
      </c:tx>
      <c:layout>
        <c:manualLayout>
          <c:xMode val="factor"/>
          <c:yMode val="factor"/>
          <c:x val="0.02275"/>
          <c:y val="0"/>
        </c:manualLayout>
      </c:layout>
      <c:spPr>
        <a:noFill/>
        <a:ln w="3175">
          <a:noFill/>
        </a:ln>
      </c:spPr>
    </c:title>
    <c:view3D>
      <c:rotX val="50"/>
      <c:hPercent val="100"/>
      <c:rotY val="0"/>
      <c:depthPercent val="100"/>
      <c:rAngAx val="1"/>
    </c:view3D>
    <c:plotArea>
      <c:layout>
        <c:manualLayout>
          <c:xMode val="edge"/>
          <c:yMode val="edge"/>
          <c:x val="0.01825"/>
          <c:y val="0.12125"/>
          <c:w val="0.64225"/>
          <c:h val="0.85325"/>
        </c:manualLayout>
      </c:layout>
      <c:pie3DChart>
        <c:varyColors val="1"/>
        <c:ser>
          <c:idx val="0"/>
          <c:order val="0"/>
          <c:spPr>
            <a:solidFill>
              <a:srgbClr val="4F81B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a:effectLst>
                <a:outerShdw dist="35921" dir="2700000" algn="br">
                  <a:prstClr val="black"/>
                </a:outerShdw>
              </a:effectLst>
            </c:spPr>
          </c:dPt>
          <c:dPt>
            <c:idx val="1"/>
            <c:spPr>
              <a:solidFill>
                <a:srgbClr val="C0504D"/>
              </a:solidFill>
              <a:ln w="3175">
                <a:noFill/>
              </a:ln>
              <a:effectLst>
                <a:outerShdw dist="35921" dir="2700000" algn="br">
                  <a:prstClr val="black"/>
                </a:outerShdw>
              </a:effectLst>
            </c:spPr>
          </c:dPt>
          <c:dPt>
            <c:idx val="2"/>
            <c:spPr>
              <a:solidFill>
                <a:srgbClr val="9BBB59"/>
              </a:solidFill>
              <a:ln w="3175">
                <a:noFill/>
              </a:ln>
              <a:effectLst>
                <a:outerShdw dist="35921" dir="2700000" algn="br">
                  <a:prstClr val="black"/>
                </a:outerShdw>
              </a:effectLst>
            </c:spPr>
          </c:dPt>
          <c:dPt>
            <c:idx val="3"/>
            <c:spPr>
              <a:solidFill>
                <a:srgbClr val="8064A2"/>
              </a:solidFill>
              <a:ln w="3175">
                <a:noFill/>
              </a:ln>
              <a:effectLst>
                <a:outerShdw dist="35921" dir="2700000" algn="br">
                  <a:prstClr val="black"/>
                </a:outerShdw>
              </a:effectLst>
            </c:spPr>
          </c:dPt>
          <c:dPt>
            <c:idx val="4"/>
            <c:spPr>
              <a:solidFill>
                <a:srgbClr val="4BACC6"/>
              </a:solidFill>
              <a:ln w="3175">
                <a:noFill/>
              </a:ln>
              <a:effectLst>
                <a:outerShdw dist="35921" dir="2700000" algn="br">
                  <a:prstClr val="black"/>
                </a:outerShdw>
              </a:effectLst>
            </c:spPr>
          </c:dPt>
          <c:dLbls>
            <c:numFmt formatCode="General" sourceLinked="1"/>
            <c:spPr>
              <a:pattFill prst="pct75">
                <a:fgClr>
                  <a:srgbClr val="404040"/>
                </a:fgClr>
                <a:bgClr>
                  <a:srgbClr val="595959"/>
                </a:bgClr>
              </a:pattFill>
              <a:ln w="3175">
                <a:noFill/>
              </a:ln>
              <a:effectLst>
                <a:outerShdw dist="35921" dir="2700000" algn="br">
                  <a:prstClr val="black"/>
                </a:outerShdw>
              </a:effectLst>
            </c:spPr>
            <c:txPr>
              <a:bodyPr vert="horz" rot="0" anchor="ctr"/>
              <a:lstStyle/>
              <a:p>
                <a:pPr algn="ctr">
                  <a:defRPr lang="en-US" cap="none" sz="1000" b="1" i="0" u="none" baseline="0">
                    <a:solidFill>
                      <a:srgbClr val="FFFFFF"/>
                    </a:solidFill>
                    <a:latin typeface="Calibri"/>
                    <a:ea typeface="Calibri"/>
                    <a:cs typeface="Calibri"/>
                  </a:defRPr>
                </a:pPr>
              </a:p>
            </c:txPr>
            <c:dLblPos val="ctr"/>
            <c:showLegendKey val="0"/>
            <c:showVal val="0"/>
            <c:showBubbleSize val="0"/>
            <c:showCatName val="0"/>
            <c:showSerName val="0"/>
            <c:showLeaderLines val="1"/>
            <c:showPercent val="1"/>
            <c:leaderLines>
              <c:spPr>
                <a:ln w="3175">
                  <a:solidFill>
                    <a:srgbClr val="808080"/>
                  </a:solidFill>
                </a:ln>
              </c:spPr>
            </c:leaderLines>
          </c:dLbls>
          <c:cat>
            <c:strRef>
              <c:f>Hoja3!$M$83:$M$87</c:f>
              <c:strCache/>
            </c:strRef>
          </c:cat>
          <c:val>
            <c:numRef>
              <c:f>Hoja3!$N$83:$N$87</c:f>
              <c:numCache/>
            </c:numRef>
          </c:val>
        </c:ser>
      </c:pie3DChart>
      <c:spPr>
        <a:noFill/>
        <a:ln>
          <a:noFill/>
        </a:ln>
      </c:spPr>
    </c:plotArea>
    <c:legend>
      <c:legendPos val="r"/>
      <c:layout>
        <c:manualLayout>
          <c:xMode val="edge"/>
          <c:yMode val="edge"/>
          <c:x val="0.688"/>
          <c:y val="0.2405"/>
          <c:w val="0.3025"/>
          <c:h val="0.6095"/>
        </c:manualLayout>
      </c:layout>
      <c:overlay val="0"/>
      <c:spPr>
        <a:solidFill>
          <a:srgbClr val="F2F2F2">
            <a:alpha val="39000"/>
          </a:srgbClr>
        </a:solidFill>
        <a:ln w="3175">
          <a:noFill/>
        </a:ln>
      </c:spPr>
      <c:txPr>
        <a:bodyPr vert="horz" rot="0"/>
        <a:lstStyle/>
        <a:p>
          <a:pPr>
            <a:defRPr lang="en-US" cap="none" sz="900" b="0" i="0" u="none" baseline="0">
              <a:solidFill>
                <a:srgbClr val="333333"/>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66CC"/>
                </a:solidFill>
                <a:latin typeface="Calibri"/>
                <a:ea typeface="Calibri"/>
                <a:cs typeface="Calibri"/>
              </a:rPr>
              <a:t>ALUMNOS CEA 2017</a:t>
            </a:r>
          </a:p>
        </c:rich>
      </c:tx>
      <c:layout>
        <c:manualLayout>
          <c:xMode val="factor"/>
          <c:yMode val="factor"/>
          <c:x val="-0.002"/>
          <c:y val="-0.00725"/>
        </c:manualLayout>
      </c:layout>
      <c:spPr>
        <a:noFill/>
        <a:ln w="3175">
          <a:noFill/>
        </a:ln>
      </c:spPr>
    </c:title>
    <c:plotArea>
      <c:layout>
        <c:manualLayout>
          <c:xMode val="edge"/>
          <c:yMode val="edge"/>
          <c:x val="0.0175"/>
          <c:y val="0.18275"/>
          <c:w val="0.95825"/>
          <c:h val="0.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circle"/>
            <c:size val="17"/>
            <c:spPr>
              <a:solidFill>
                <a:srgbClr val="666699"/>
              </a:solidFill>
              <a:ln>
                <a:noFill/>
              </a:ln>
            </c:spPr>
          </c:marker>
          <c:dLbls>
            <c:numFmt formatCode="General" sourceLinked="1"/>
            <c:spPr>
              <a:noFill/>
              <a:ln w="3175">
                <a:noFill/>
              </a:ln>
            </c:spPr>
            <c:txPr>
              <a:bodyPr vert="horz" rot="0" anchor="ctr"/>
              <a:lstStyle/>
              <a:p>
                <a:pPr algn="ctr">
                  <a:defRPr lang="en-US" cap="none" sz="900" b="1" i="0" u="none" baseline="0">
                    <a:solidFill>
                      <a:srgbClr val="FFFFFF"/>
                    </a:solidFill>
                    <a:latin typeface="Calibri"/>
                    <a:ea typeface="Calibri"/>
                    <a:cs typeface="Calibri"/>
                  </a:defRPr>
                </a:pPr>
              </a:p>
            </c:txPr>
            <c:dLblPos val="ctr"/>
            <c:showLegendKey val="0"/>
            <c:showVal val="1"/>
            <c:showBubbleSize val="0"/>
            <c:showCatName val="0"/>
            <c:showSerName val="0"/>
            <c:showLeaderLines val="1"/>
            <c:showPercent val="0"/>
          </c:dLbls>
          <c:cat>
            <c:strRef>
              <c:f>Hoja3!$A$67:$A$74</c:f>
              <c:strCache/>
            </c:strRef>
          </c:cat>
          <c:val>
            <c:numRef>
              <c:f>Hoja3!$E$67:$E$74</c:f>
              <c:numCache/>
            </c:numRef>
          </c:val>
          <c:smooth val="0"/>
        </c:ser>
        <c:marker val="1"/>
        <c:axId val="21470436"/>
        <c:axId val="59016197"/>
      </c:lineChart>
      <c:catAx>
        <c:axId val="21470436"/>
        <c:scaling>
          <c:orientation val="minMax"/>
        </c:scaling>
        <c:axPos val="b"/>
        <c:delete val="0"/>
        <c:numFmt formatCode="General" sourceLinked="1"/>
        <c:majorTickMark val="none"/>
        <c:minorTickMark val="none"/>
        <c:tickLblPos val="nextTo"/>
        <c:spPr>
          <a:ln w="12700">
            <a:solidFill>
              <a:srgbClr val="333333"/>
            </a:solidFill>
          </a:ln>
        </c:spPr>
        <c:txPr>
          <a:bodyPr vert="horz" rot="0"/>
          <a:lstStyle/>
          <a:p>
            <a:pPr>
              <a:defRPr lang="en-US" cap="none" sz="900" b="0" i="0" u="none" baseline="0">
                <a:solidFill>
                  <a:srgbClr val="333333"/>
                </a:solidFill>
                <a:latin typeface="Calibri"/>
                <a:ea typeface="Calibri"/>
                <a:cs typeface="Calibri"/>
              </a:defRPr>
            </a:pPr>
          </a:p>
        </c:txPr>
        <c:crossAx val="59016197"/>
        <c:crosses val="autoZero"/>
        <c:auto val="1"/>
        <c:lblOffset val="100"/>
        <c:tickLblSkip val="1"/>
        <c:noMultiLvlLbl val="0"/>
      </c:catAx>
      <c:valAx>
        <c:axId val="59016197"/>
        <c:scaling>
          <c:orientation val="minMax"/>
        </c:scaling>
        <c:axPos val="l"/>
        <c:majorGridlines>
          <c:spPr>
            <a:ln w="3175">
              <a:solidFill>
                <a:srgbClr val="000000"/>
              </a:solidFill>
            </a:ln>
          </c:spPr>
        </c:majorGridlines>
        <c:delete val="1"/>
        <c:majorTickMark val="none"/>
        <c:minorTickMark val="none"/>
        <c:tickLblPos val="nextTo"/>
        <c:crossAx val="21470436"/>
        <c:crossesAt val="1"/>
        <c:crossBetween val="between"/>
        <c:dispUnits/>
      </c:valAx>
      <c:spPr>
        <a:noFill/>
        <a:ln>
          <a:noFill/>
        </a:ln>
      </c:spPr>
    </c:plotArea>
    <c:plotVisOnly val="1"/>
    <c:dispBlanksAs val="gap"/>
    <c:showDLblsOverMax val="0"/>
  </c:chart>
  <c:spPr>
    <a:gradFill rotWithShape="1">
      <a:gsLst>
        <a:gs pos="0">
          <a:srgbClr val="BFBFBF"/>
        </a:gs>
        <a:gs pos="61000">
          <a:srgbClr val="110000"/>
        </a:gs>
        <a:gs pos="100000">
          <a:srgbClr val="110000"/>
        </a:gs>
      </a:gsLst>
      <a:path path="rect">
        <a:fillToRect l="50000" t="50000" r="50000" b="50000"/>
      </a:path>
    </a:gradFill>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400" b="0" i="0" u="none" baseline="0">
              <a:solidFill>
                <a:srgbClr val="333333"/>
              </a:solidFill>
              <a:latin typeface="Calibri"/>
              <a:ea typeface="Calibri"/>
              <a:cs typeface="Calibri"/>
            </a:defRPr>
          </a:pPr>
        </a:p>
      </c:txPr>
    </c:title>
    <c:plotArea>
      <c:layout>
        <c:manualLayout>
          <c:xMode val="edge"/>
          <c:yMode val="edge"/>
          <c:x val="0.00575"/>
          <c:y val="0.11975"/>
          <c:w val="0.971"/>
          <c:h val="0.888"/>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Hoja3!$J$184:$J$190</c:f>
              <c:strCache/>
            </c:strRef>
          </c:cat>
          <c:val>
            <c:numRef>
              <c:f>Hoja3!$Q$184:$Q$190</c:f>
              <c:numCache/>
            </c:numRef>
          </c:val>
        </c:ser>
        <c:overlap val="-27"/>
        <c:gapWidth val="219"/>
        <c:axId val="61383726"/>
        <c:axId val="15582623"/>
      </c:barChart>
      <c:catAx>
        <c:axId val="6138372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15582623"/>
        <c:crosses val="autoZero"/>
        <c:auto val="1"/>
        <c:lblOffset val="100"/>
        <c:tickLblSkip val="1"/>
        <c:noMultiLvlLbl val="0"/>
      </c:catAx>
      <c:valAx>
        <c:axId val="15582623"/>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61383726"/>
        <c:crossesAt val="1"/>
        <c:crossBetween val="between"/>
        <c:dispUnits/>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600" b="1" i="0" u="none" baseline="0">
              <a:solidFill>
                <a:srgbClr val="333333"/>
              </a:solidFill>
              <a:latin typeface="Calibri"/>
              <a:ea typeface="Calibri"/>
              <a:cs typeface="Calibri"/>
            </a:defRPr>
          </a:pPr>
        </a:p>
      </c:txPr>
    </c:title>
    <c:plotArea>
      <c:layout>
        <c:manualLayout>
          <c:xMode val="edge"/>
          <c:yMode val="edge"/>
          <c:x val="0.2975"/>
          <c:y val="0.2265"/>
          <c:w val="0.402"/>
          <c:h val="0.679"/>
        </c:manualLayout>
      </c:layout>
      <c:pieChart>
        <c:varyColors val="1"/>
        <c:ser>
          <c:idx val="0"/>
          <c:order val="0"/>
          <c:spPr>
            <a:solidFill>
              <a:srgbClr val="4F81BD"/>
            </a:soli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a:effectLst>
                <a:outerShdw dist="35921" dir="2700000" algn="br">
                  <a:prstClr val="black"/>
                </a:outerShdw>
              </a:effectLst>
            </c:spPr>
          </c:dPt>
          <c:dPt>
            <c:idx val="1"/>
            <c:spPr>
              <a:solidFill>
                <a:srgbClr val="C0504D"/>
              </a:solidFill>
              <a:ln w="3175">
                <a:noFill/>
              </a:ln>
              <a:effectLst>
                <a:outerShdw dist="35921" dir="2700000" algn="br">
                  <a:prstClr val="black"/>
                </a:outerShdw>
              </a:effectLst>
            </c:spPr>
          </c:dPt>
          <c:dPt>
            <c:idx val="2"/>
            <c:spPr>
              <a:solidFill>
                <a:srgbClr val="9BBB59"/>
              </a:solidFill>
              <a:ln w="3175">
                <a:noFill/>
              </a:ln>
              <a:effectLst>
                <a:outerShdw dist="35921" dir="2700000" algn="br">
                  <a:prstClr val="black"/>
                </a:outerShdw>
              </a:effectLst>
            </c:spPr>
          </c:dPt>
          <c:dPt>
            <c:idx val="3"/>
            <c:spPr>
              <a:solidFill>
                <a:srgbClr val="8064A2"/>
              </a:solidFill>
              <a:ln w="3175">
                <a:noFill/>
              </a:ln>
              <a:effectLst>
                <a:outerShdw dist="35921" dir="2700000" algn="br">
                  <a:prstClr val="black"/>
                </a:outerShdw>
              </a:effectLst>
            </c:spPr>
          </c:dPt>
          <c:dPt>
            <c:idx val="4"/>
            <c:spPr>
              <a:solidFill>
                <a:srgbClr val="4BACC6"/>
              </a:solidFill>
              <a:ln w="3175">
                <a:noFill/>
              </a:ln>
              <a:effectLst>
                <a:outerShdw dist="35921" dir="2700000" algn="br">
                  <a:prstClr val="black"/>
                </a:outerShdw>
              </a:effectLst>
            </c:spPr>
          </c:dPt>
          <c:dPt>
            <c:idx val="5"/>
            <c:spPr>
              <a:solidFill>
                <a:srgbClr val="F79646"/>
              </a:solidFill>
              <a:ln w="3175">
                <a:noFill/>
              </a:ln>
              <a:effectLst>
                <a:outerShdw dist="35921" dir="2700000" algn="br">
                  <a:prstClr val="black"/>
                </a:outerShdw>
              </a:effectLst>
            </c:spPr>
          </c:dPt>
          <c:dLbls>
            <c:dLbl>
              <c:idx val="0"/>
              <c:txPr>
                <a:bodyPr vert="horz" rot="0" anchor="ctr"/>
                <a:lstStyle/>
                <a:p>
                  <a:pPr algn="ctr">
                    <a:defRPr lang="en-US" cap="none" sz="1000" b="1" i="0" u="none" baseline="0">
                      <a:solidFill>
                        <a:srgbClr val="666699"/>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1"/>
              <c:txPr>
                <a:bodyPr vert="horz" rot="0" anchor="ctr"/>
                <a:lstStyle/>
                <a:p>
                  <a:pPr algn="ctr">
                    <a:defRPr lang="en-US" cap="none" sz="1000" b="1" i="0" u="none" baseline="0">
                      <a:solidFill>
                        <a:srgbClr val="993366"/>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2"/>
              <c:txPr>
                <a:bodyPr vert="horz" rot="0" anchor="ctr"/>
                <a:lstStyle/>
                <a:p>
                  <a:pPr algn="ctr">
                    <a:defRPr lang="en-US" cap="none" sz="1000" b="1" i="0" u="none" baseline="0">
                      <a:solidFill>
                        <a:srgbClr val="99CC00"/>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3"/>
              <c:txPr>
                <a:bodyPr vert="horz" rot="0" anchor="ctr"/>
                <a:lstStyle/>
                <a:p>
                  <a:pPr algn="ctr">
                    <a:defRPr lang="en-US" cap="none" sz="1000" b="1" i="0" u="none" baseline="0">
                      <a:solidFill>
                        <a:srgbClr val="666699"/>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4"/>
              <c:txPr>
                <a:bodyPr vert="horz" rot="0" anchor="ctr"/>
                <a:lstStyle/>
                <a:p>
                  <a:pPr algn="ctr">
                    <a:defRPr lang="en-US" cap="none" sz="1000" b="1" i="0" u="none" baseline="0">
                      <a:solidFill>
                        <a:srgbClr val="33CCCC"/>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dLbl>
              <c:idx val="5"/>
              <c:txPr>
                <a:bodyPr vert="horz" rot="0" anchor="ctr"/>
                <a:lstStyle/>
                <a:p>
                  <a:pPr algn="ctr">
                    <a:defRPr lang="en-US" cap="none" sz="1000" b="1" i="0" u="none" baseline="0">
                      <a:solidFill>
                        <a:srgbClr val="FF8080"/>
                      </a:solidFill>
                      <a:latin typeface="Calibri"/>
                      <a:ea typeface="Calibri"/>
                      <a:cs typeface="Calibri"/>
                    </a:defRPr>
                  </a:pPr>
                </a:p>
              </c:txPr>
              <c:numFmt formatCode="General" sourceLinked="1"/>
              <c:spPr>
                <a:noFill/>
                <a:ln w="3175">
                  <a:noFill/>
                </a:ln>
              </c:spPr>
              <c:dLblPos val="outEnd"/>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1000" b="1" i="0" u="none" baseline="0">
                    <a:solidFill>
                      <a:srgbClr val="666699"/>
                    </a:solidFill>
                    <a:latin typeface="Calibri"/>
                    <a:ea typeface="Calibri"/>
                    <a:cs typeface="Calibri"/>
                  </a:defRPr>
                </a:pPr>
              </a:p>
            </c:txPr>
            <c:dLblPos val="outEnd"/>
            <c:showLegendKey val="0"/>
            <c:showVal val="0"/>
            <c:showBubbleSize val="0"/>
            <c:showCatName val="1"/>
            <c:showSerName val="0"/>
            <c:showLeaderLines val="1"/>
            <c:showPercent val="1"/>
            <c:leaderLines>
              <c:spPr>
                <a:ln w="3175">
                  <a:solidFill>
                    <a:srgbClr val="969696"/>
                  </a:solidFill>
                </a:ln>
              </c:spPr>
            </c:leaderLines>
          </c:dLbls>
          <c:cat>
            <c:strRef>
              <c:f>Hoja3!$K$183:$P$183</c:f>
              <c:strCache/>
            </c:strRef>
          </c:cat>
          <c:val>
            <c:numRef>
              <c:f>Hoja3!$K$196:$P$196</c:f>
              <c:numCache/>
            </c:numRef>
          </c:val>
        </c:ser>
      </c:pieChart>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0</xdr:row>
      <xdr:rowOff>38100</xdr:rowOff>
    </xdr:from>
    <xdr:to>
      <xdr:col>1</xdr:col>
      <xdr:colOff>990600</xdr:colOff>
      <xdr:row>7</xdr:row>
      <xdr:rowOff>666750</xdr:rowOff>
    </xdr:to>
    <xdr:pic>
      <xdr:nvPicPr>
        <xdr:cNvPr id="1" name="Picture 243"/>
        <xdr:cNvPicPr preferRelativeResize="1">
          <a:picLocks noChangeAspect="1"/>
        </xdr:cNvPicPr>
      </xdr:nvPicPr>
      <xdr:blipFill>
        <a:blip r:embed="rId1"/>
        <a:stretch>
          <a:fillRect/>
        </a:stretch>
      </xdr:blipFill>
      <xdr:spPr>
        <a:xfrm>
          <a:off x="1066800" y="38100"/>
          <a:ext cx="809625" cy="1762125"/>
        </a:xfrm>
        <a:prstGeom prst="rect">
          <a:avLst/>
        </a:prstGeom>
        <a:noFill/>
        <a:ln w="9525" cmpd="sng">
          <a:noFill/>
        </a:ln>
      </xdr:spPr>
    </xdr:pic>
    <xdr:clientData/>
  </xdr:twoCellAnchor>
  <xdr:oneCellAnchor>
    <xdr:from>
      <xdr:col>13</xdr:col>
      <xdr:colOff>0</xdr:colOff>
      <xdr:row>20</xdr:row>
      <xdr:rowOff>0</xdr:rowOff>
    </xdr:from>
    <xdr:ext cx="76200" cy="714375"/>
    <xdr:sp fLocksText="0">
      <xdr:nvSpPr>
        <xdr:cNvPr id="2" name="Text Box 30"/>
        <xdr:cNvSpPr txBox="1">
          <a:spLocks noChangeArrowheads="1"/>
        </xdr:cNvSpPr>
      </xdr:nvSpPr>
      <xdr:spPr>
        <a:xfrm>
          <a:off x="18411825" y="16173450"/>
          <a:ext cx="762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2</xdr:col>
      <xdr:colOff>276225</xdr:colOff>
      <xdr:row>9</xdr:row>
      <xdr:rowOff>685800</xdr:rowOff>
    </xdr:from>
    <xdr:ext cx="1571625" cy="314325"/>
    <xdr:sp>
      <xdr:nvSpPr>
        <xdr:cNvPr id="3" name="CuadroTexto 3"/>
        <xdr:cNvSpPr txBox="1">
          <a:spLocks noChangeArrowheads="1"/>
        </xdr:cNvSpPr>
      </xdr:nvSpPr>
      <xdr:spPr>
        <a:xfrm>
          <a:off x="3343275" y="5857875"/>
          <a:ext cx="1571625" cy="3143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No.  A.P.ACT. - No. A.P.ANT)/(</a:t>
          </a:r>
          <a:r>
            <a:rPr lang="en-US" cap="none" sz="900" b="0" i="0" u="none" baseline="0">
              <a:solidFill>
                <a:srgbClr val="000000"/>
              </a:solidFill>
              <a:latin typeface="Cambria Math"/>
              <a:ea typeface="Cambria Math"/>
              <a:cs typeface="Cambria Math"/>
            </a:rPr>
            <a:t>No.  A.P.ANT)</a:t>
          </a:r>
        </a:p>
      </xdr:txBody>
    </xdr:sp>
    <xdr:clientData/>
  </xdr:oneCellAnchor>
  <xdr:oneCellAnchor>
    <xdr:from>
      <xdr:col>13</xdr:col>
      <xdr:colOff>0</xdr:colOff>
      <xdr:row>28</xdr:row>
      <xdr:rowOff>0</xdr:rowOff>
    </xdr:from>
    <xdr:ext cx="76200" cy="714375"/>
    <xdr:sp fLocksText="0">
      <xdr:nvSpPr>
        <xdr:cNvPr id="4" name="Text Box 30"/>
        <xdr:cNvSpPr txBox="1">
          <a:spLocks noChangeArrowheads="1"/>
        </xdr:cNvSpPr>
      </xdr:nvSpPr>
      <xdr:spPr>
        <a:xfrm>
          <a:off x="18411825" y="22888575"/>
          <a:ext cx="76200" cy="7143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647700</xdr:colOff>
      <xdr:row>8</xdr:row>
      <xdr:rowOff>371475</xdr:rowOff>
    </xdr:from>
    <xdr:ext cx="1266825" cy="352425"/>
    <xdr:sp>
      <xdr:nvSpPr>
        <xdr:cNvPr id="5" name="CuadroTexto 5"/>
        <xdr:cNvSpPr txBox="1">
          <a:spLocks noChangeArrowheads="1"/>
        </xdr:cNvSpPr>
      </xdr:nvSpPr>
      <xdr:spPr>
        <a:xfrm>
          <a:off x="11982450" y="377190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Total Usuarios Alcanzados)/(Total Usuarios Proyectados)</a:t>
          </a:r>
        </a:p>
      </xdr:txBody>
    </xdr:sp>
    <xdr:clientData/>
  </xdr:oneCellAnchor>
  <xdr:oneCellAnchor>
    <xdr:from>
      <xdr:col>8</xdr:col>
      <xdr:colOff>523875</xdr:colOff>
      <xdr:row>9</xdr:row>
      <xdr:rowOff>552450</xdr:rowOff>
    </xdr:from>
    <xdr:ext cx="1266825" cy="352425"/>
    <xdr:sp>
      <xdr:nvSpPr>
        <xdr:cNvPr id="6" name="CuadroTexto 6"/>
        <xdr:cNvSpPr txBox="1">
          <a:spLocks noChangeArrowheads="1"/>
        </xdr:cNvSpPr>
      </xdr:nvSpPr>
      <xdr:spPr>
        <a:xfrm>
          <a:off x="11858625" y="572452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Items Ejecutados del Plan)/█(Items totales contenidos@ en el Plan)</a:t>
          </a:r>
        </a:p>
      </xdr:txBody>
    </xdr:sp>
    <xdr:clientData/>
  </xdr:oneCellAnchor>
  <xdr:oneCellAnchor>
    <xdr:from>
      <xdr:col>8</xdr:col>
      <xdr:colOff>590550</xdr:colOff>
      <xdr:row>10</xdr:row>
      <xdr:rowOff>228600</xdr:rowOff>
    </xdr:from>
    <xdr:ext cx="1266825" cy="419100"/>
    <xdr:sp>
      <xdr:nvSpPr>
        <xdr:cNvPr id="7" name="CuadroTexto 7"/>
        <xdr:cNvSpPr txBox="1">
          <a:spLocks noChangeArrowheads="1"/>
        </xdr:cNvSpPr>
      </xdr:nvSpPr>
      <xdr:spPr>
        <a:xfrm>
          <a:off x="11925300" y="7200900"/>
          <a:ext cx="12668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Actividades realizadas)/█(Actividades programadas@ para el programa)</a:t>
          </a:r>
        </a:p>
      </xdr:txBody>
    </xdr:sp>
    <xdr:clientData/>
  </xdr:oneCellAnchor>
  <xdr:oneCellAnchor>
    <xdr:from>
      <xdr:col>2</xdr:col>
      <xdr:colOff>38100</xdr:colOff>
      <xdr:row>12</xdr:row>
      <xdr:rowOff>628650</xdr:rowOff>
    </xdr:from>
    <xdr:ext cx="2133600" cy="762000"/>
    <xdr:sp>
      <xdr:nvSpPr>
        <xdr:cNvPr id="8" name="CuadroTexto 8"/>
        <xdr:cNvSpPr txBox="1">
          <a:spLocks noChangeArrowheads="1"/>
        </xdr:cNvSpPr>
      </xdr:nvSpPr>
      <xdr:spPr>
        <a:xfrm>
          <a:off x="3105150" y="9705975"/>
          <a:ext cx="2133600" cy="7620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Vias señalizadas y demarcadas con@mayor indice de accidentalidad)/█(Total vìas de la jurisdicciòn del IDTQ con@mayor indice de accidentalidad@)</a:t>
          </a:r>
        </a:p>
      </xdr:txBody>
    </xdr:sp>
    <xdr:clientData/>
  </xdr:oneCellAnchor>
  <xdr:oneCellAnchor>
    <xdr:from>
      <xdr:col>8</xdr:col>
      <xdr:colOff>400050</xdr:colOff>
      <xdr:row>11</xdr:row>
      <xdr:rowOff>228600</xdr:rowOff>
    </xdr:from>
    <xdr:ext cx="1647825" cy="495300"/>
    <xdr:sp>
      <xdr:nvSpPr>
        <xdr:cNvPr id="9" name="CuadroTexto 9"/>
        <xdr:cNvSpPr txBox="1">
          <a:spLocks noChangeArrowheads="1"/>
        </xdr:cNvSpPr>
      </xdr:nvSpPr>
      <xdr:spPr>
        <a:xfrm>
          <a:off x="11734800" y="8172450"/>
          <a:ext cx="1647825" cy="495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Recursos dispuestos y aprobados)/█(Recursos Necesarios para @el total de la actividad)</a:t>
          </a:r>
        </a:p>
      </xdr:txBody>
    </xdr:sp>
    <xdr:clientData/>
  </xdr:oneCellAnchor>
  <xdr:oneCellAnchor>
    <xdr:from>
      <xdr:col>8</xdr:col>
      <xdr:colOff>381000</xdr:colOff>
      <xdr:row>12</xdr:row>
      <xdr:rowOff>352425</xdr:rowOff>
    </xdr:from>
    <xdr:ext cx="1647825" cy="466725"/>
    <xdr:sp>
      <xdr:nvSpPr>
        <xdr:cNvPr id="10" name="CuadroTexto 10"/>
        <xdr:cNvSpPr txBox="1">
          <a:spLocks noChangeArrowheads="1"/>
        </xdr:cNvSpPr>
      </xdr:nvSpPr>
      <xdr:spPr>
        <a:xfrm>
          <a:off x="11715750" y="9429750"/>
          <a:ext cx="1647825" cy="4667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Vías diagnosticadas)/(Total vías jurisdicción IDTQ)</a:t>
          </a:r>
        </a:p>
      </xdr:txBody>
    </xdr:sp>
    <xdr:clientData/>
  </xdr:oneCellAnchor>
  <xdr:oneCellAnchor>
    <xdr:from>
      <xdr:col>8</xdr:col>
      <xdr:colOff>295275</xdr:colOff>
      <xdr:row>16</xdr:row>
      <xdr:rowOff>133350</xdr:rowOff>
    </xdr:from>
    <xdr:ext cx="1885950" cy="609600"/>
    <xdr:sp>
      <xdr:nvSpPr>
        <xdr:cNvPr id="11" name="CuadroTexto 11"/>
        <xdr:cNvSpPr txBox="1">
          <a:spLocks noChangeArrowheads="1"/>
        </xdr:cNvSpPr>
      </xdr:nvSpPr>
      <xdr:spPr>
        <a:xfrm>
          <a:off x="11630025" y="12430125"/>
          <a:ext cx="1885950" cy="60960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█(No. señales instaladas  en vías con mayor @índice de accidentalidad)/█(No. señales requeridas en las vías con @mayor índice de accidentalidad)</a:t>
          </a:r>
        </a:p>
      </xdr:txBody>
    </xdr:sp>
    <xdr:clientData/>
  </xdr:oneCellAnchor>
  <xdr:oneCellAnchor>
    <xdr:from>
      <xdr:col>8</xdr:col>
      <xdr:colOff>381000</xdr:colOff>
      <xdr:row>19</xdr:row>
      <xdr:rowOff>247650</xdr:rowOff>
    </xdr:from>
    <xdr:ext cx="1647825" cy="495300"/>
    <xdr:sp>
      <xdr:nvSpPr>
        <xdr:cNvPr id="12" name="CuadroTexto 12"/>
        <xdr:cNvSpPr txBox="1">
          <a:spLocks noChangeArrowheads="1"/>
        </xdr:cNvSpPr>
      </xdr:nvSpPr>
      <xdr:spPr>
        <a:xfrm>
          <a:off x="11715750" y="15287625"/>
          <a:ext cx="1647825" cy="495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Recursos dispuestos y aprobados)/█(Recursos Necesarios para @el total de la actividad)</a:t>
          </a:r>
        </a:p>
      </xdr:txBody>
    </xdr:sp>
    <xdr:clientData/>
  </xdr:oneCellAnchor>
  <xdr:oneCellAnchor>
    <xdr:from>
      <xdr:col>8</xdr:col>
      <xdr:colOff>257175</xdr:colOff>
      <xdr:row>20</xdr:row>
      <xdr:rowOff>228600</xdr:rowOff>
    </xdr:from>
    <xdr:ext cx="1885950" cy="676275"/>
    <xdr:sp>
      <xdr:nvSpPr>
        <xdr:cNvPr id="13" name="CuadroTexto 13"/>
        <xdr:cNvSpPr txBox="1">
          <a:spLocks noChangeArrowheads="1"/>
        </xdr:cNvSpPr>
      </xdr:nvSpPr>
      <xdr:spPr>
        <a:xfrm>
          <a:off x="11591925" y="16402050"/>
          <a:ext cx="1885950" cy="6762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Cambria Math"/>
              <a:ea typeface="Cambria Math"/>
              <a:cs typeface="Cambria Math"/>
            </a:rPr>
            <a:t>(</a:t>
          </a:r>
          <a:r>
            <a:rPr lang="en-US" cap="none" sz="700" b="0" i="0" u="none" baseline="0">
              <a:solidFill>
                <a:srgbClr val="000000"/>
              </a:solidFill>
              <a:latin typeface="Cambria Math"/>
              <a:ea typeface="Cambria Math"/>
              <a:cs typeface="Cambria Math"/>
            </a:rPr>
            <a:t>Vías de mayor vulnerabilidad diagnosticadas)/█(Total vías de mayor vulnerabilidad@ jurisdicción IDTQ)</a:t>
          </a:r>
        </a:p>
      </xdr:txBody>
    </xdr:sp>
    <xdr:clientData/>
  </xdr:oneCellAnchor>
  <xdr:oneCellAnchor>
    <xdr:from>
      <xdr:col>8</xdr:col>
      <xdr:colOff>66675</xdr:colOff>
      <xdr:row>26</xdr:row>
      <xdr:rowOff>285750</xdr:rowOff>
    </xdr:from>
    <xdr:ext cx="1800225" cy="781050"/>
    <xdr:sp fLocksText="0">
      <xdr:nvSpPr>
        <xdr:cNvPr id="14" name="CuadroTexto 14"/>
        <xdr:cNvSpPr txBox="1">
          <a:spLocks noChangeArrowheads="1"/>
        </xdr:cNvSpPr>
      </xdr:nvSpPr>
      <xdr:spPr>
        <a:xfrm>
          <a:off x="11401425" y="21069300"/>
          <a:ext cx="1800225" cy="781050"/>
        </a:xfrm>
        <a:prstGeom prst="rect">
          <a:avLst/>
        </a:prstGeom>
        <a:noFill/>
        <a:ln w="9525" cmpd="sng">
          <a:noFill/>
        </a:ln>
      </xdr:spPr>
      <xdr:txBody>
        <a:bodyPr vertOverflow="clip" wrap="square" lIns="0" tIns="0" rIns="0" bIns="0"/>
        <a:p>
          <a:pPr algn="l">
            <a:defRPr/>
          </a:pPr>
          <a:r>
            <a:rPr lang="en-US" cap="none" u="none" baseline="0">
              <a:latin typeface="Calibri"/>
              <a:ea typeface="Calibri"/>
              <a:cs typeface="Calibri"/>
            </a:rPr>
            <a:t/>
          </a:r>
        </a:p>
      </xdr:txBody>
    </xdr:sp>
    <xdr:clientData/>
  </xdr:oneCellAnchor>
  <xdr:oneCellAnchor>
    <xdr:from>
      <xdr:col>8</xdr:col>
      <xdr:colOff>361950</xdr:colOff>
      <xdr:row>27</xdr:row>
      <xdr:rowOff>238125</xdr:rowOff>
    </xdr:from>
    <xdr:ext cx="1647825" cy="495300"/>
    <xdr:sp>
      <xdr:nvSpPr>
        <xdr:cNvPr id="15" name="CuadroTexto 15"/>
        <xdr:cNvSpPr txBox="1">
          <a:spLocks noChangeArrowheads="1"/>
        </xdr:cNvSpPr>
      </xdr:nvSpPr>
      <xdr:spPr>
        <a:xfrm>
          <a:off x="11696700" y="21993225"/>
          <a:ext cx="1647825" cy="495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Recursos dispuestos y aprobados)/█(Recursos Necesarios para @el total de la actividad)</a:t>
          </a:r>
        </a:p>
      </xdr:txBody>
    </xdr:sp>
    <xdr:clientData/>
  </xdr:oneCellAnchor>
  <xdr:oneCellAnchor>
    <xdr:from>
      <xdr:col>8</xdr:col>
      <xdr:colOff>219075</xdr:colOff>
      <xdr:row>23</xdr:row>
      <xdr:rowOff>409575</xdr:rowOff>
    </xdr:from>
    <xdr:ext cx="1933575" cy="762000"/>
    <xdr:sp>
      <xdr:nvSpPr>
        <xdr:cNvPr id="16" name="CuadroTexto 16"/>
        <xdr:cNvSpPr txBox="1">
          <a:spLocks noChangeArrowheads="1"/>
        </xdr:cNvSpPr>
      </xdr:nvSpPr>
      <xdr:spPr>
        <a:xfrm>
          <a:off x="11553825" y="18202275"/>
          <a:ext cx="1933575" cy="7620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señales instaladas en vías con mayor @índice de vulnerabilidad )/█(No. señales requeridas en las vías con @mayor índice de vulnerabilidad)</a:t>
          </a:r>
        </a:p>
      </xdr:txBody>
    </xdr:sp>
    <xdr:clientData/>
  </xdr:oneCellAnchor>
  <xdr:oneCellAnchor>
    <xdr:from>
      <xdr:col>13</xdr:col>
      <xdr:colOff>0</xdr:colOff>
      <xdr:row>28</xdr:row>
      <xdr:rowOff>0</xdr:rowOff>
    </xdr:from>
    <xdr:ext cx="76200" cy="904875"/>
    <xdr:sp fLocksText="0">
      <xdr:nvSpPr>
        <xdr:cNvPr id="17" name="Text Box 30"/>
        <xdr:cNvSpPr txBox="1">
          <a:spLocks noChangeArrowheads="1"/>
        </xdr:cNvSpPr>
      </xdr:nvSpPr>
      <xdr:spPr>
        <a:xfrm>
          <a:off x="18411825" y="22888575"/>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13</xdr:col>
      <xdr:colOff>0</xdr:colOff>
      <xdr:row>28</xdr:row>
      <xdr:rowOff>0</xdr:rowOff>
    </xdr:from>
    <xdr:ext cx="76200" cy="904875"/>
    <xdr:sp fLocksText="0">
      <xdr:nvSpPr>
        <xdr:cNvPr id="18" name="Text Box 30"/>
        <xdr:cNvSpPr txBox="1">
          <a:spLocks noChangeArrowheads="1"/>
        </xdr:cNvSpPr>
      </xdr:nvSpPr>
      <xdr:spPr>
        <a:xfrm>
          <a:off x="18411825" y="22888575"/>
          <a:ext cx="76200" cy="9048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8</xdr:col>
      <xdr:colOff>228600</xdr:colOff>
      <xdr:row>28</xdr:row>
      <xdr:rowOff>333375</xdr:rowOff>
    </xdr:from>
    <xdr:ext cx="1885950" cy="476250"/>
    <xdr:sp>
      <xdr:nvSpPr>
        <xdr:cNvPr id="19" name="CuadroTexto 19"/>
        <xdr:cNvSpPr txBox="1">
          <a:spLocks noChangeArrowheads="1"/>
        </xdr:cNvSpPr>
      </xdr:nvSpPr>
      <xdr:spPr>
        <a:xfrm>
          <a:off x="11563350" y="23221950"/>
          <a:ext cx="1885950" cy="476250"/>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latin typeface="Cambria Math"/>
              <a:ea typeface="Cambria Math"/>
              <a:cs typeface="Cambria Math"/>
            </a:rPr>
            <a:t>(</a:t>
          </a:r>
          <a:r>
            <a:rPr lang="en-US" cap="none" sz="700" b="0" i="0" u="none" baseline="0">
              <a:solidFill>
                <a:srgbClr val="000000"/>
              </a:solidFill>
              <a:latin typeface="Cambria Math"/>
              <a:ea typeface="Cambria Math"/>
              <a:cs typeface="Cambria Math"/>
            </a:rPr>
            <a:t>Otras vías de diagnosticadas)/█(Total otras vías de @ jurisdicción IDTQ)</a:t>
          </a:r>
        </a:p>
      </xdr:txBody>
    </xdr:sp>
    <xdr:clientData/>
  </xdr:oneCellAnchor>
  <xdr:oneCellAnchor>
    <xdr:from>
      <xdr:col>8</xdr:col>
      <xdr:colOff>190500</xdr:colOff>
      <xdr:row>33</xdr:row>
      <xdr:rowOff>342900</xdr:rowOff>
    </xdr:from>
    <xdr:ext cx="1933575" cy="561975"/>
    <xdr:sp>
      <xdr:nvSpPr>
        <xdr:cNvPr id="20" name="CuadroTexto 20"/>
        <xdr:cNvSpPr txBox="1">
          <a:spLocks noChangeArrowheads="1"/>
        </xdr:cNvSpPr>
      </xdr:nvSpPr>
      <xdr:spPr>
        <a:xfrm>
          <a:off x="11525250" y="26955750"/>
          <a:ext cx="1933575" cy="561975"/>
        </a:xfrm>
        <a:prstGeom prst="rect">
          <a:avLst/>
        </a:prstGeom>
        <a:noFill/>
        <a:ln w="9525" cmpd="sng">
          <a:noFill/>
        </a:ln>
      </xdr:spPr>
      <xdr:txBody>
        <a:bodyPr vertOverflow="clip" wrap="square" lIns="0" tIns="0" rIns="0" bIns="0"/>
        <a:p>
          <a:pPr algn="l">
            <a:defRPr/>
          </a:pPr>
          <a:r>
            <a:rPr lang="en-US" cap="none" sz="700" b="0" i="0" u="none" baseline="0">
              <a:solidFill>
                <a:srgbClr val="000000"/>
              </a:solidFill>
            </a:rPr>
            <a:t>█(No. señales instaladas en otras vías @de jurisdicción del IDTQ )/█(No. señales requeridas en otras vías de @jurisdicción del IDTQ)</a:t>
          </a:r>
        </a:p>
      </xdr:txBody>
    </xdr:sp>
    <xdr:clientData/>
  </xdr:oneCellAnchor>
  <xdr:oneCellAnchor>
    <xdr:from>
      <xdr:col>8</xdr:col>
      <xdr:colOff>571500</xdr:colOff>
      <xdr:row>35</xdr:row>
      <xdr:rowOff>371475</xdr:rowOff>
    </xdr:from>
    <xdr:ext cx="1266825" cy="409575"/>
    <xdr:sp>
      <xdr:nvSpPr>
        <xdr:cNvPr id="21" name="CuadroTexto 21"/>
        <xdr:cNvSpPr txBox="1">
          <a:spLocks noChangeArrowheads="1"/>
        </xdr:cNvSpPr>
      </xdr:nvSpPr>
      <xdr:spPr>
        <a:xfrm>
          <a:off x="11906250" y="28765500"/>
          <a:ext cx="1266825"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Conducta recurrente)/(Total infracciones)</a:t>
          </a:r>
        </a:p>
      </xdr:txBody>
    </xdr:sp>
    <xdr:clientData/>
  </xdr:oneCellAnchor>
  <xdr:oneCellAnchor>
    <xdr:from>
      <xdr:col>8</xdr:col>
      <xdr:colOff>361950</xdr:colOff>
      <xdr:row>36</xdr:row>
      <xdr:rowOff>666750</xdr:rowOff>
    </xdr:from>
    <xdr:ext cx="1809750" cy="352425"/>
    <xdr:sp>
      <xdr:nvSpPr>
        <xdr:cNvPr id="22" name="CuadroTexto 22"/>
        <xdr:cNvSpPr txBox="1">
          <a:spLocks noChangeArrowheads="1"/>
        </xdr:cNvSpPr>
      </xdr:nvSpPr>
      <xdr:spPr>
        <a:xfrm>
          <a:off x="11696700" y="30194250"/>
          <a:ext cx="180975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operativos transporte informal )/(Total Operativos prgramados)</a:t>
          </a:r>
        </a:p>
      </xdr:txBody>
    </xdr:sp>
    <xdr:clientData/>
  </xdr:oneCellAnchor>
  <xdr:oneCellAnchor>
    <xdr:from>
      <xdr:col>8</xdr:col>
      <xdr:colOff>295275</xdr:colOff>
      <xdr:row>37</xdr:row>
      <xdr:rowOff>485775</xdr:rowOff>
    </xdr:from>
    <xdr:ext cx="1800225" cy="352425"/>
    <xdr:sp>
      <xdr:nvSpPr>
        <xdr:cNvPr id="23" name="CuadroTexto 23"/>
        <xdr:cNvSpPr txBox="1">
          <a:spLocks noChangeArrowheads="1"/>
        </xdr:cNvSpPr>
      </xdr:nvSpPr>
      <xdr:spPr>
        <a:xfrm>
          <a:off x="11630025" y="31470600"/>
          <a:ext cx="18002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operativos transporte centrados)/(Total Operativos prgramados)</a:t>
          </a:r>
        </a:p>
      </xdr:txBody>
    </xdr:sp>
    <xdr:clientData/>
  </xdr:oneCellAnchor>
  <xdr:oneCellAnchor>
    <xdr:from>
      <xdr:col>8</xdr:col>
      <xdr:colOff>257175</xdr:colOff>
      <xdr:row>38</xdr:row>
      <xdr:rowOff>657225</xdr:rowOff>
    </xdr:from>
    <xdr:ext cx="1800225" cy="352425"/>
    <xdr:sp>
      <xdr:nvSpPr>
        <xdr:cNvPr id="24" name="CuadroTexto 24"/>
        <xdr:cNvSpPr txBox="1">
          <a:spLocks noChangeArrowheads="1"/>
        </xdr:cNvSpPr>
      </xdr:nvSpPr>
      <xdr:spPr>
        <a:xfrm>
          <a:off x="11591925" y="33585150"/>
          <a:ext cx="18002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operativos transporte focalizados@ en causas o siniestros de tránsito)/(Total Operativos prgramados)</a:t>
          </a:r>
        </a:p>
      </xdr:txBody>
    </xdr:sp>
    <xdr:clientData/>
  </xdr:oneCellAnchor>
  <xdr:oneCellAnchor>
    <xdr:from>
      <xdr:col>8</xdr:col>
      <xdr:colOff>495300</xdr:colOff>
      <xdr:row>39</xdr:row>
      <xdr:rowOff>590550</xdr:rowOff>
    </xdr:from>
    <xdr:ext cx="1266825" cy="352425"/>
    <xdr:sp>
      <xdr:nvSpPr>
        <xdr:cNvPr id="25" name="CuadroTexto 25"/>
        <xdr:cNvSpPr txBox="1">
          <a:spLocks noChangeArrowheads="1"/>
        </xdr:cNvSpPr>
      </xdr:nvSpPr>
      <xdr:spPr>
        <a:xfrm>
          <a:off x="11830050" y="3529965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ACAV P - ACAV A)/(ACAV P)</a:t>
          </a:r>
        </a:p>
      </xdr:txBody>
    </xdr:sp>
    <xdr:clientData/>
  </xdr:oneCellAnchor>
  <xdr:oneCellAnchor>
    <xdr:from>
      <xdr:col>8</xdr:col>
      <xdr:colOff>628650</xdr:colOff>
      <xdr:row>40</xdr:row>
      <xdr:rowOff>276225</xdr:rowOff>
    </xdr:from>
    <xdr:ext cx="1266825" cy="419100"/>
    <xdr:sp>
      <xdr:nvSpPr>
        <xdr:cNvPr id="26" name="CuadroTexto 26"/>
        <xdr:cNvSpPr txBox="1">
          <a:spLocks noChangeArrowheads="1"/>
        </xdr:cNvSpPr>
      </xdr:nvSpPr>
      <xdr:spPr>
        <a:xfrm>
          <a:off x="11963400" y="36623625"/>
          <a:ext cx="12668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Situaciones Atendidas)/(Situaciones Reportadas)</a:t>
          </a:r>
        </a:p>
      </xdr:txBody>
    </xdr:sp>
    <xdr:clientData/>
  </xdr:oneCellAnchor>
  <xdr:oneCellAnchor>
    <xdr:from>
      <xdr:col>8</xdr:col>
      <xdr:colOff>628650</xdr:colOff>
      <xdr:row>41</xdr:row>
      <xdr:rowOff>314325</xdr:rowOff>
    </xdr:from>
    <xdr:ext cx="1266825" cy="409575"/>
    <xdr:sp>
      <xdr:nvSpPr>
        <xdr:cNvPr id="27" name="CuadroTexto 27"/>
        <xdr:cNvSpPr txBox="1">
          <a:spLocks noChangeArrowheads="1"/>
        </xdr:cNvSpPr>
      </xdr:nvSpPr>
      <xdr:spPr>
        <a:xfrm>
          <a:off x="11963400" y="37633275"/>
          <a:ext cx="1266825"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Audiencias Realizadas)/█(Audiencias solicitadas@ por contravención)</a:t>
          </a:r>
        </a:p>
      </xdr:txBody>
    </xdr:sp>
    <xdr:clientData/>
  </xdr:oneCellAnchor>
  <xdr:oneCellAnchor>
    <xdr:from>
      <xdr:col>8</xdr:col>
      <xdr:colOff>285750</xdr:colOff>
      <xdr:row>42</xdr:row>
      <xdr:rowOff>523875</xdr:rowOff>
    </xdr:from>
    <xdr:ext cx="1924050" cy="542925"/>
    <xdr:sp>
      <xdr:nvSpPr>
        <xdr:cNvPr id="28" name="CuadroTexto 28"/>
        <xdr:cNvSpPr txBox="1">
          <a:spLocks noChangeArrowheads="1"/>
        </xdr:cNvSpPr>
      </xdr:nvSpPr>
      <xdr:spPr>
        <a:xfrm>
          <a:off x="11620500" y="38976300"/>
          <a:ext cx="1924050"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Recaudo periodo actu)/█(No Deudores en mora por infracciones@ de transito)</a:t>
          </a:r>
        </a:p>
      </xdr:txBody>
    </xdr:sp>
    <xdr:clientData/>
  </xdr:oneCellAnchor>
  <xdr:oneCellAnchor>
    <xdr:from>
      <xdr:col>8</xdr:col>
      <xdr:colOff>390525</xdr:colOff>
      <xdr:row>48</xdr:row>
      <xdr:rowOff>276225</xdr:rowOff>
    </xdr:from>
    <xdr:ext cx="1266825" cy="457200"/>
    <xdr:sp>
      <xdr:nvSpPr>
        <xdr:cNvPr id="29" name="CuadroTexto 29"/>
        <xdr:cNvSpPr txBox="1">
          <a:spLocks noChangeArrowheads="1"/>
        </xdr:cNvSpPr>
      </xdr:nvSpPr>
      <xdr:spPr>
        <a:xfrm>
          <a:off x="11725275" y="41652825"/>
          <a:ext cx="1266825" cy="4572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Módulos implementados)/(Módulos requeridos)</a:t>
          </a:r>
        </a:p>
      </xdr:txBody>
    </xdr:sp>
    <xdr:clientData/>
  </xdr:oneCellAnchor>
  <xdr:oneCellAnchor>
    <xdr:from>
      <xdr:col>8</xdr:col>
      <xdr:colOff>495300</xdr:colOff>
      <xdr:row>49</xdr:row>
      <xdr:rowOff>85725</xdr:rowOff>
    </xdr:from>
    <xdr:ext cx="1266825" cy="438150"/>
    <xdr:sp>
      <xdr:nvSpPr>
        <xdr:cNvPr id="30" name="CuadroTexto 30"/>
        <xdr:cNvSpPr txBox="1">
          <a:spLocks noChangeArrowheads="1"/>
        </xdr:cNvSpPr>
      </xdr:nvSpPr>
      <xdr:spPr>
        <a:xfrm>
          <a:off x="11830050" y="42919650"/>
          <a:ext cx="1266825" cy="4381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Etapas cumplidas)/3</a:t>
          </a:r>
        </a:p>
      </xdr:txBody>
    </xdr:sp>
    <xdr:clientData/>
  </xdr:oneCellAnchor>
  <xdr:oneCellAnchor>
    <xdr:from>
      <xdr:col>8</xdr:col>
      <xdr:colOff>542925</xdr:colOff>
      <xdr:row>51</xdr:row>
      <xdr:rowOff>190500</xdr:rowOff>
    </xdr:from>
    <xdr:ext cx="1266825" cy="542925"/>
    <xdr:sp>
      <xdr:nvSpPr>
        <xdr:cNvPr id="31" name="CuadroTexto 31"/>
        <xdr:cNvSpPr txBox="1">
          <a:spLocks noChangeArrowheads="1"/>
        </xdr:cNvSpPr>
      </xdr:nvSpPr>
      <xdr:spPr>
        <a:xfrm>
          <a:off x="11877675" y="44805600"/>
          <a:ext cx="1266825"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Equipos licenciados)/█(No de Equipos que @requieren licencia)</a:t>
          </a:r>
        </a:p>
      </xdr:txBody>
    </xdr:sp>
    <xdr:clientData/>
  </xdr:oneCellAnchor>
  <xdr:oneCellAnchor>
    <xdr:from>
      <xdr:col>8</xdr:col>
      <xdr:colOff>257175</xdr:colOff>
      <xdr:row>52</xdr:row>
      <xdr:rowOff>161925</xdr:rowOff>
    </xdr:from>
    <xdr:ext cx="1562100" cy="752475"/>
    <xdr:sp>
      <xdr:nvSpPr>
        <xdr:cNvPr id="32" name="CuadroTexto 32"/>
        <xdr:cNvSpPr txBox="1">
          <a:spLocks noChangeArrowheads="1"/>
        </xdr:cNvSpPr>
      </xdr:nvSpPr>
      <xdr:spPr>
        <a:xfrm>
          <a:off x="11591925" y="45748575"/>
          <a:ext cx="1562100" cy="7524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de dispositivos adquiridos)/█(No de dispositivos requeridos@segun la cantidad de agentes)</a:t>
          </a:r>
        </a:p>
      </xdr:txBody>
    </xdr:sp>
    <xdr:clientData/>
  </xdr:oneCellAnchor>
  <xdr:oneCellAnchor>
    <xdr:from>
      <xdr:col>8</xdr:col>
      <xdr:colOff>238125</xdr:colOff>
      <xdr:row>53</xdr:row>
      <xdr:rowOff>438150</xdr:rowOff>
    </xdr:from>
    <xdr:ext cx="1838325" cy="600075"/>
    <xdr:sp>
      <xdr:nvSpPr>
        <xdr:cNvPr id="33" name="CuadroTexto 33"/>
        <xdr:cNvSpPr txBox="1">
          <a:spLocks noChangeArrowheads="1"/>
        </xdr:cNvSpPr>
      </xdr:nvSpPr>
      <xdr:spPr>
        <a:xfrm>
          <a:off x="11572875" y="47158275"/>
          <a:ext cx="1838325" cy="6000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Lineamientos de GEL implementados)/█(Total lineamientos de GEL@ a implementar)</a:t>
          </a:r>
        </a:p>
      </xdr:txBody>
    </xdr:sp>
    <xdr:clientData/>
  </xdr:oneCellAnchor>
  <xdr:oneCellAnchor>
    <xdr:from>
      <xdr:col>8</xdr:col>
      <xdr:colOff>428625</xdr:colOff>
      <xdr:row>54</xdr:row>
      <xdr:rowOff>57150</xdr:rowOff>
    </xdr:from>
    <xdr:ext cx="1266825" cy="419100"/>
    <xdr:sp>
      <xdr:nvSpPr>
        <xdr:cNvPr id="34" name="CuadroTexto 34"/>
        <xdr:cNvSpPr txBox="1">
          <a:spLocks noChangeArrowheads="1"/>
        </xdr:cNvSpPr>
      </xdr:nvSpPr>
      <xdr:spPr>
        <a:xfrm>
          <a:off x="11763375" y="48558450"/>
          <a:ext cx="12668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AEAPF/ACPAAPF</a:t>
          </a:r>
        </a:p>
      </xdr:txBody>
    </xdr:sp>
    <xdr:clientData/>
  </xdr:oneCellAnchor>
  <xdr:oneCellAnchor>
    <xdr:from>
      <xdr:col>8</xdr:col>
      <xdr:colOff>466725</xdr:colOff>
      <xdr:row>55</xdr:row>
      <xdr:rowOff>123825</xdr:rowOff>
    </xdr:from>
    <xdr:ext cx="1266825" cy="352425"/>
    <xdr:sp>
      <xdr:nvSpPr>
        <xdr:cNvPr id="35" name="CuadroTexto 35"/>
        <xdr:cNvSpPr txBox="1">
          <a:spLocks noChangeArrowheads="1"/>
        </xdr:cNvSpPr>
      </xdr:nvSpPr>
      <xdr:spPr>
        <a:xfrm>
          <a:off x="11801475" y="49596675"/>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No Vehiculos Adquiridos)/(Vehiculos requeridos (9))</a:t>
          </a:r>
        </a:p>
      </xdr:txBody>
    </xdr:sp>
    <xdr:clientData/>
  </xdr:oneCellAnchor>
  <xdr:oneCellAnchor>
    <xdr:from>
      <xdr:col>8</xdr:col>
      <xdr:colOff>381000</xdr:colOff>
      <xdr:row>56</xdr:row>
      <xdr:rowOff>190500</xdr:rowOff>
    </xdr:from>
    <xdr:ext cx="1266825" cy="495300"/>
    <xdr:sp>
      <xdr:nvSpPr>
        <xdr:cNvPr id="36" name="CuadroTexto 36"/>
        <xdr:cNvSpPr txBox="1">
          <a:spLocks noChangeArrowheads="1"/>
        </xdr:cNvSpPr>
      </xdr:nvSpPr>
      <xdr:spPr>
        <a:xfrm>
          <a:off x="11715750" y="50644425"/>
          <a:ext cx="1266825" cy="4953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AEPAMP/ACPAMP</a:t>
          </a:r>
        </a:p>
      </xdr:txBody>
    </xdr:sp>
    <xdr:clientData/>
  </xdr:oneCellAnchor>
  <xdr:oneCellAnchor>
    <xdr:from>
      <xdr:col>8</xdr:col>
      <xdr:colOff>381000</xdr:colOff>
      <xdr:row>57</xdr:row>
      <xdr:rowOff>152400</xdr:rowOff>
    </xdr:from>
    <xdr:ext cx="1266825" cy="409575"/>
    <xdr:sp>
      <xdr:nvSpPr>
        <xdr:cNvPr id="37" name="CuadroTexto 37"/>
        <xdr:cNvSpPr txBox="1">
          <a:spLocks noChangeArrowheads="1"/>
        </xdr:cNvSpPr>
      </xdr:nvSpPr>
      <xdr:spPr>
        <a:xfrm>
          <a:off x="11715750" y="53359050"/>
          <a:ext cx="1266825"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AEPAMPT/ACPAMPT</a:t>
          </a:r>
        </a:p>
      </xdr:txBody>
    </xdr:sp>
    <xdr:clientData/>
  </xdr:oneCellAnchor>
  <xdr:oneCellAnchor>
    <xdr:from>
      <xdr:col>8</xdr:col>
      <xdr:colOff>85725</xdr:colOff>
      <xdr:row>58</xdr:row>
      <xdr:rowOff>190500</xdr:rowOff>
    </xdr:from>
    <xdr:ext cx="1838325" cy="409575"/>
    <xdr:sp>
      <xdr:nvSpPr>
        <xdr:cNvPr id="38" name="CuadroTexto 38"/>
        <xdr:cNvSpPr txBox="1">
          <a:spLocks noChangeArrowheads="1"/>
        </xdr:cNvSpPr>
      </xdr:nvSpPr>
      <xdr:spPr>
        <a:xfrm>
          <a:off x="11420475" y="55987950"/>
          <a:ext cx="1838325" cy="40957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Requisitos documentales cumplidos)/(Requisitos documentales establecidos )</a:t>
          </a:r>
        </a:p>
      </xdr:txBody>
    </xdr:sp>
    <xdr:clientData/>
  </xdr:oneCellAnchor>
  <xdr:oneCellAnchor>
    <xdr:from>
      <xdr:col>8</xdr:col>
      <xdr:colOff>1343025</xdr:colOff>
      <xdr:row>59</xdr:row>
      <xdr:rowOff>809625</xdr:rowOff>
    </xdr:from>
    <xdr:ext cx="1266825" cy="352425"/>
    <xdr:sp>
      <xdr:nvSpPr>
        <xdr:cNvPr id="39" name="CuadroTexto 39"/>
        <xdr:cNvSpPr txBox="1">
          <a:spLocks noChangeArrowheads="1"/>
        </xdr:cNvSpPr>
      </xdr:nvSpPr>
      <xdr:spPr>
        <a:xfrm>
          <a:off x="12677775" y="57740550"/>
          <a:ext cx="1266825"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AIPM/APPM</a:t>
          </a:r>
        </a:p>
      </xdr:txBody>
    </xdr:sp>
    <xdr:clientData/>
  </xdr:oneCellAnchor>
  <xdr:oneCellAnchor>
    <xdr:from>
      <xdr:col>8</xdr:col>
      <xdr:colOff>476250</xdr:colOff>
      <xdr:row>60</xdr:row>
      <xdr:rowOff>219075</xdr:rowOff>
    </xdr:from>
    <xdr:ext cx="1409700" cy="542925"/>
    <xdr:sp>
      <xdr:nvSpPr>
        <xdr:cNvPr id="40" name="CuadroTexto 40"/>
        <xdr:cNvSpPr txBox="1">
          <a:spLocks noChangeArrowheads="1"/>
        </xdr:cNvSpPr>
      </xdr:nvSpPr>
      <xdr:spPr>
        <a:xfrm>
          <a:off x="11811000" y="57959625"/>
          <a:ext cx="1409700"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█(Requisitos cumplidos @de la norma)/█(Requisitos exigidos @por la norma)</a:t>
          </a:r>
        </a:p>
      </xdr:txBody>
    </xdr:sp>
    <xdr:clientData/>
  </xdr:oneCellAnchor>
  <xdr:oneCellAnchor>
    <xdr:from>
      <xdr:col>8</xdr:col>
      <xdr:colOff>485775</xdr:colOff>
      <xdr:row>62</xdr:row>
      <xdr:rowOff>342900</xdr:rowOff>
    </xdr:from>
    <xdr:ext cx="1419225" cy="581025"/>
    <xdr:sp>
      <xdr:nvSpPr>
        <xdr:cNvPr id="41" name="CuadroTexto 41"/>
        <xdr:cNvSpPr txBox="1">
          <a:spLocks noChangeArrowheads="1"/>
        </xdr:cNvSpPr>
      </xdr:nvSpPr>
      <xdr:spPr>
        <a:xfrm>
          <a:off x="11820525" y="59836050"/>
          <a:ext cx="1419225" cy="5810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█(Actividades realizadas de @mejora al clima laboral)/█(Actividades contempladas@ dentro del programa)</a:t>
          </a:r>
        </a:p>
      </xdr:txBody>
    </xdr:sp>
    <xdr:clientData/>
  </xdr:oneCellAnchor>
  <xdr:oneCellAnchor>
    <xdr:from>
      <xdr:col>8</xdr:col>
      <xdr:colOff>533400</xdr:colOff>
      <xdr:row>64</xdr:row>
      <xdr:rowOff>85725</xdr:rowOff>
    </xdr:from>
    <xdr:ext cx="1409700" cy="542925"/>
    <xdr:sp>
      <xdr:nvSpPr>
        <xdr:cNvPr id="42" name="CuadroTexto 42"/>
        <xdr:cNvSpPr txBox="1">
          <a:spLocks noChangeArrowheads="1"/>
        </xdr:cNvSpPr>
      </xdr:nvSpPr>
      <xdr:spPr>
        <a:xfrm>
          <a:off x="11868150" y="61360050"/>
          <a:ext cx="1409700" cy="5429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█(Requisitos cumplidos @de la norma)/█(Requisitos exigidos @por la norma)</a:t>
          </a:r>
        </a:p>
      </xdr:txBody>
    </xdr:sp>
    <xdr:clientData/>
  </xdr:oneCellAnchor>
  <xdr:oneCellAnchor>
    <xdr:from>
      <xdr:col>7</xdr:col>
      <xdr:colOff>2657475</xdr:colOff>
      <xdr:row>68</xdr:row>
      <xdr:rowOff>942975</xdr:rowOff>
    </xdr:from>
    <xdr:ext cx="2457450" cy="438150"/>
    <xdr:sp>
      <xdr:nvSpPr>
        <xdr:cNvPr id="43" name="CuadroTexto 43"/>
        <xdr:cNvSpPr txBox="1">
          <a:spLocks noChangeArrowheads="1"/>
        </xdr:cNvSpPr>
      </xdr:nvSpPr>
      <xdr:spPr>
        <a:xfrm>
          <a:off x="11334750" y="66684525"/>
          <a:ext cx="2457450" cy="4381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Numero de procesos atendidos oportunamente)/(Total de procesos a favor o en contra del  IDTQ)</a:t>
          </a:r>
        </a:p>
      </xdr:txBody>
    </xdr:sp>
    <xdr:clientData/>
  </xdr:oneCellAnchor>
  <xdr:oneCellAnchor>
    <xdr:from>
      <xdr:col>7</xdr:col>
      <xdr:colOff>2657475</xdr:colOff>
      <xdr:row>69</xdr:row>
      <xdr:rowOff>76200</xdr:rowOff>
    </xdr:from>
    <xdr:ext cx="2457450" cy="352425"/>
    <xdr:sp>
      <xdr:nvSpPr>
        <xdr:cNvPr id="44" name="CuadroTexto 44"/>
        <xdr:cNvSpPr txBox="1">
          <a:spLocks noChangeArrowheads="1"/>
        </xdr:cNvSpPr>
      </xdr:nvSpPr>
      <xdr:spPr>
        <a:xfrm>
          <a:off x="11334750" y="67437000"/>
          <a:ext cx="245745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█(Numero de contratos con parametros@ normativos vigentes)/(Numero procesos contractuales en vigencia)</a:t>
          </a:r>
        </a:p>
      </xdr:txBody>
    </xdr:sp>
    <xdr:clientData/>
  </xdr:oneCellAnchor>
  <xdr:oneCellAnchor>
    <xdr:from>
      <xdr:col>7</xdr:col>
      <xdr:colOff>2657475</xdr:colOff>
      <xdr:row>70</xdr:row>
      <xdr:rowOff>200025</xdr:rowOff>
    </xdr:from>
    <xdr:ext cx="2457450" cy="390525"/>
    <xdr:sp>
      <xdr:nvSpPr>
        <xdr:cNvPr id="45" name="CuadroTexto 45"/>
        <xdr:cNvSpPr txBox="1">
          <a:spLocks noChangeArrowheads="1"/>
        </xdr:cNvSpPr>
      </xdr:nvSpPr>
      <xdr:spPr>
        <a:xfrm>
          <a:off x="11334750" y="68856225"/>
          <a:ext cx="2457450" cy="3905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█(Numero de contratos con parametros@ normativos vigentes)/(Numero procesos contractuales en vigencia)</a:t>
          </a:r>
        </a:p>
      </xdr:txBody>
    </xdr:sp>
    <xdr:clientData/>
  </xdr:oneCellAnchor>
  <xdr:oneCellAnchor>
    <xdr:from>
      <xdr:col>8</xdr:col>
      <xdr:colOff>371475</xdr:colOff>
      <xdr:row>72</xdr:row>
      <xdr:rowOff>152400</xdr:rowOff>
    </xdr:from>
    <xdr:ext cx="1600200" cy="352425"/>
    <xdr:sp>
      <xdr:nvSpPr>
        <xdr:cNvPr id="46" name="CuadroTexto 46"/>
        <xdr:cNvSpPr txBox="1">
          <a:spLocks noChangeArrowheads="1"/>
        </xdr:cNvSpPr>
      </xdr:nvSpPr>
      <xdr:spPr>
        <a:xfrm>
          <a:off x="11706225" y="72485250"/>
          <a:ext cx="160020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Cartera Recuperada Vigencia )/(Total cartera Vigencia)</a:t>
          </a:r>
        </a:p>
      </xdr:txBody>
    </xdr:sp>
    <xdr:clientData/>
  </xdr:oneCellAnchor>
  <xdr:oneCellAnchor>
    <xdr:from>
      <xdr:col>8</xdr:col>
      <xdr:colOff>409575</xdr:colOff>
      <xdr:row>71</xdr:row>
      <xdr:rowOff>200025</xdr:rowOff>
    </xdr:from>
    <xdr:ext cx="1600200" cy="352425"/>
    <xdr:sp>
      <xdr:nvSpPr>
        <xdr:cNvPr id="47" name="CuadroTexto 47"/>
        <xdr:cNvSpPr txBox="1">
          <a:spLocks noChangeArrowheads="1"/>
        </xdr:cNvSpPr>
      </xdr:nvSpPr>
      <xdr:spPr>
        <a:xfrm>
          <a:off x="11744325" y="70799325"/>
          <a:ext cx="1600200" cy="352425"/>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Cobros Coactivo Iniciados )/(total deudores por infraciones)</a:t>
          </a:r>
        </a:p>
      </xdr:txBody>
    </xdr:sp>
    <xdr:clientData/>
  </xdr:oneCellAnchor>
  <xdr:oneCellAnchor>
    <xdr:from>
      <xdr:col>8</xdr:col>
      <xdr:colOff>190500</xdr:colOff>
      <xdr:row>73</xdr:row>
      <xdr:rowOff>247650</xdr:rowOff>
    </xdr:from>
    <xdr:ext cx="1990725" cy="419100"/>
    <xdr:sp>
      <xdr:nvSpPr>
        <xdr:cNvPr id="48" name="CuadroTexto 48"/>
        <xdr:cNvSpPr txBox="1">
          <a:spLocks noChangeArrowheads="1"/>
        </xdr:cNvSpPr>
      </xdr:nvSpPr>
      <xdr:spPr>
        <a:xfrm>
          <a:off x="11525250" y="73228200"/>
          <a:ext cx="1990725"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Componenetes cumplidos del plan)/(total componentes plan anticorrupcion)</a:t>
          </a:r>
        </a:p>
      </xdr:txBody>
    </xdr:sp>
    <xdr:clientData/>
  </xdr:oneCellAnchor>
  <xdr:oneCellAnchor>
    <xdr:from>
      <xdr:col>8</xdr:col>
      <xdr:colOff>238125</xdr:colOff>
      <xdr:row>74</xdr:row>
      <xdr:rowOff>390525</xdr:rowOff>
    </xdr:from>
    <xdr:ext cx="1990725" cy="457200"/>
    <xdr:sp>
      <xdr:nvSpPr>
        <xdr:cNvPr id="49" name="CuadroTexto 49"/>
        <xdr:cNvSpPr txBox="1">
          <a:spLocks noChangeArrowheads="1"/>
        </xdr:cNvSpPr>
      </xdr:nvSpPr>
      <xdr:spPr>
        <a:xfrm>
          <a:off x="11572875" y="74342625"/>
          <a:ext cx="1990725" cy="4572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Consumo de papel)/(Consumo papel periodo anterior)</a:t>
          </a:r>
        </a:p>
      </xdr:txBody>
    </xdr:sp>
    <xdr:clientData/>
  </xdr:oneCellAnchor>
  <xdr:oneCellAnchor>
    <xdr:from>
      <xdr:col>8</xdr:col>
      <xdr:colOff>361950</xdr:colOff>
      <xdr:row>50</xdr:row>
      <xdr:rowOff>209550</xdr:rowOff>
    </xdr:from>
    <xdr:ext cx="1524000" cy="419100"/>
    <xdr:sp>
      <xdr:nvSpPr>
        <xdr:cNvPr id="50" name="CuadroTexto 50"/>
        <xdr:cNvSpPr txBox="1">
          <a:spLocks noChangeArrowheads="1"/>
        </xdr:cNvSpPr>
      </xdr:nvSpPr>
      <xdr:spPr>
        <a:xfrm>
          <a:off x="11696700" y="43853100"/>
          <a:ext cx="1524000" cy="41910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Mantenimientos realizados)/(mantenimientos programados)</a:t>
          </a:r>
        </a:p>
      </xdr:txBody>
    </xdr:sp>
    <xdr:clientData/>
  </xdr:oneCellAnchor>
  <xdr:oneCellAnchor>
    <xdr:from>
      <xdr:col>8</xdr:col>
      <xdr:colOff>342900</xdr:colOff>
      <xdr:row>65</xdr:row>
      <xdr:rowOff>409575</xdr:rowOff>
    </xdr:from>
    <xdr:ext cx="1819275" cy="781050"/>
    <xdr:sp>
      <xdr:nvSpPr>
        <xdr:cNvPr id="51" name="CuadroTexto 51"/>
        <xdr:cNvSpPr txBox="1">
          <a:spLocks noChangeArrowheads="1"/>
        </xdr:cNvSpPr>
      </xdr:nvSpPr>
      <xdr:spPr>
        <a:xfrm>
          <a:off x="11677650" y="62912625"/>
          <a:ext cx="1819275" cy="7810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█(Calificación Exclencia periodo actual@-Periodo Anterior)/(Excelencia periodo anterior)</a:t>
          </a:r>
        </a:p>
      </xdr:txBody>
    </xdr:sp>
    <xdr:clientData/>
  </xdr:oneCellAnchor>
  <xdr:oneCellAnchor>
    <xdr:from>
      <xdr:col>2</xdr:col>
      <xdr:colOff>28575</xdr:colOff>
      <xdr:row>21</xdr:row>
      <xdr:rowOff>28575</xdr:rowOff>
    </xdr:from>
    <xdr:ext cx="2133600" cy="628650"/>
    <xdr:sp>
      <xdr:nvSpPr>
        <xdr:cNvPr id="52" name="CuadroTexto 52"/>
        <xdr:cNvSpPr txBox="1">
          <a:spLocks noChangeArrowheads="1"/>
        </xdr:cNvSpPr>
      </xdr:nvSpPr>
      <xdr:spPr>
        <a:xfrm>
          <a:off x="3095625" y="17497425"/>
          <a:ext cx="2133600" cy="6286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rPr>
            <a:t>█(No. Vias señalizadas y demarcadas con@Vulnerabildad)/█(Total vias señalizadas y demarcadas@ con vulnerabilidad)</a:t>
          </a:r>
        </a:p>
      </xdr:txBody>
    </xdr:sp>
    <xdr:clientData/>
  </xdr:oneCellAnchor>
  <xdr:oneCellAnchor>
    <xdr:from>
      <xdr:col>2</xdr:col>
      <xdr:colOff>209550</xdr:colOff>
      <xdr:row>28</xdr:row>
      <xdr:rowOff>276225</xdr:rowOff>
    </xdr:from>
    <xdr:ext cx="1771650" cy="552450"/>
    <xdr:sp>
      <xdr:nvSpPr>
        <xdr:cNvPr id="53" name="CuadroTexto 53"/>
        <xdr:cNvSpPr txBox="1">
          <a:spLocks noChangeArrowheads="1"/>
        </xdr:cNvSpPr>
      </xdr:nvSpPr>
      <xdr:spPr>
        <a:xfrm>
          <a:off x="3276600" y="23164800"/>
          <a:ext cx="1771650" cy="5524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SYDOV.P.ACT. - SYDOV.P.ANT)/(</a:t>
          </a:r>
          <a:r>
            <a:rPr lang="en-US" cap="none" sz="900" b="0" i="0" u="none" baseline="0">
              <a:solidFill>
                <a:srgbClr val="000000"/>
              </a:solidFill>
              <a:latin typeface="Cambria Math"/>
              <a:ea typeface="Cambria Math"/>
              <a:cs typeface="Cambria Math"/>
            </a:rPr>
            <a:t>SYDOV.P.ANT)</a:t>
          </a:r>
        </a:p>
      </xdr:txBody>
    </xdr:sp>
    <xdr:clientData/>
  </xdr:oneCellAnchor>
  <xdr:oneCellAnchor>
    <xdr:from>
      <xdr:col>2</xdr:col>
      <xdr:colOff>209550</xdr:colOff>
      <xdr:row>37</xdr:row>
      <xdr:rowOff>457200</xdr:rowOff>
    </xdr:from>
    <xdr:ext cx="1771650" cy="428625"/>
    <xdr:sp>
      <xdr:nvSpPr>
        <xdr:cNvPr id="54" name="CuadroTexto 54"/>
        <xdr:cNvSpPr txBox="1">
          <a:spLocks noChangeArrowheads="1"/>
        </xdr:cNvSpPr>
      </xdr:nvSpPr>
      <xdr:spPr>
        <a:xfrm>
          <a:off x="3276600" y="31442025"/>
          <a:ext cx="1771650" cy="4286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OCSACT. -OCSANT)/</a:t>
          </a:r>
          <a:r>
            <a:rPr lang="en-US" cap="none" sz="900" b="0" i="0" u="none" baseline="0">
              <a:solidFill>
                <a:srgbClr val="000000"/>
              </a:solidFill>
              <a:latin typeface="Cambria Math"/>
              <a:ea typeface="Cambria Math"/>
              <a:cs typeface="Cambria Math"/>
            </a:rPr>
            <a:t>OCSANT</a:t>
          </a:r>
        </a:p>
      </xdr:txBody>
    </xdr:sp>
    <xdr:clientData/>
  </xdr:oneCellAnchor>
  <xdr:oneCellAnchor>
    <xdr:from>
      <xdr:col>2</xdr:col>
      <xdr:colOff>200025</xdr:colOff>
      <xdr:row>49</xdr:row>
      <xdr:rowOff>723900</xdr:rowOff>
    </xdr:from>
    <xdr:ext cx="1771650" cy="504825"/>
    <xdr:sp>
      <xdr:nvSpPr>
        <xdr:cNvPr id="55" name="CuadroTexto 55"/>
        <xdr:cNvSpPr txBox="1">
          <a:spLocks noChangeArrowheads="1"/>
        </xdr:cNvSpPr>
      </xdr:nvSpPr>
      <xdr:spPr>
        <a:xfrm>
          <a:off x="3267075" y="43557825"/>
          <a:ext cx="1771650" cy="504825"/>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OCSACT. -OCSANT)/</a:t>
          </a:r>
          <a:r>
            <a:rPr lang="en-US" cap="none" sz="900" b="0" i="0" u="none" baseline="0">
              <a:solidFill>
                <a:srgbClr val="000000"/>
              </a:solidFill>
              <a:latin typeface="Cambria Math"/>
              <a:ea typeface="Cambria Math"/>
              <a:cs typeface="Cambria Math"/>
            </a:rPr>
            <a:t>OCSANT</a:t>
          </a:r>
        </a:p>
      </xdr:txBody>
    </xdr:sp>
    <xdr:clientData/>
  </xdr:oneCellAnchor>
  <xdr:oneCellAnchor>
    <xdr:from>
      <xdr:col>2</xdr:col>
      <xdr:colOff>228600</xdr:colOff>
      <xdr:row>63</xdr:row>
      <xdr:rowOff>38100</xdr:rowOff>
    </xdr:from>
    <xdr:ext cx="1771650" cy="514350"/>
    <xdr:sp>
      <xdr:nvSpPr>
        <xdr:cNvPr id="56" name="CuadroTexto 56"/>
        <xdr:cNvSpPr txBox="1">
          <a:spLocks noChangeArrowheads="1"/>
        </xdr:cNvSpPr>
      </xdr:nvSpPr>
      <xdr:spPr>
        <a:xfrm>
          <a:off x="3295650" y="60340875"/>
          <a:ext cx="1771650" cy="514350"/>
        </a:xfrm>
        <a:prstGeom prst="rect">
          <a:avLst/>
        </a:prstGeom>
        <a:noFill/>
        <a:ln w="9525" cmpd="sng">
          <a:noFill/>
        </a:ln>
      </xdr:spPr>
      <xdr:txBody>
        <a:bodyPr vertOverflow="clip" wrap="square" lIns="0" tIns="0" rIns="0" bIns="0"/>
        <a:p>
          <a:pPr algn="l">
            <a:defRPr/>
          </a:pPr>
          <a:r>
            <a:rPr lang="en-US" cap="none" sz="900" b="0" i="0" u="none" baseline="0">
              <a:solidFill>
                <a:srgbClr val="000000"/>
              </a:solidFill>
              <a:latin typeface="Cambria Math"/>
              <a:ea typeface="Cambria Math"/>
              <a:cs typeface="Cambria Math"/>
            </a:rPr>
            <a:t>(</a:t>
          </a:r>
          <a:r>
            <a:rPr lang="en-US" cap="none" sz="900" b="0" i="0" u="none" baseline="0">
              <a:solidFill>
                <a:srgbClr val="000000"/>
              </a:solidFill>
              <a:latin typeface="Cambria Math"/>
              <a:ea typeface="Cambria Math"/>
              <a:cs typeface="Cambria Math"/>
            </a:rPr>
            <a:t>HallazgosCACT. -HallazgosCANT)/</a:t>
          </a:r>
          <a:r>
            <a:rPr lang="en-US" cap="none" sz="900" b="0" i="0" u="none" baseline="0">
              <a:solidFill>
                <a:srgbClr val="000000"/>
              </a:solidFill>
              <a:latin typeface="Cambria Math"/>
              <a:ea typeface="Cambria Math"/>
              <a:cs typeface="Cambria Math"/>
            </a:rPr>
            <a:t>HallazgosCANT</a:t>
          </a:r>
        </a:p>
      </xdr:txBody>
    </xdr:sp>
    <xdr:clientData/>
  </xdr:oneCellAnchor>
  <xdr:oneCellAnchor>
    <xdr:from>
      <xdr:col>8</xdr:col>
      <xdr:colOff>323850</xdr:colOff>
      <xdr:row>66</xdr:row>
      <xdr:rowOff>457200</xdr:rowOff>
    </xdr:from>
    <xdr:ext cx="1819275" cy="704850"/>
    <xdr:sp>
      <xdr:nvSpPr>
        <xdr:cNvPr id="57" name="CuadroTexto 57"/>
        <xdr:cNvSpPr txBox="1">
          <a:spLocks noChangeArrowheads="1"/>
        </xdr:cNvSpPr>
      </xdr:nvSpPr>
      <xdr:spPr>
        <a:xfrm>
          <a:off x="11658600" y="63931800"/>
          <a:ext cx="1819275" cy="704850"/>
        </a:xfrm>
        <a:prstGeom prst="rect">
          <a:avLst/>
        </a:prstGeom>
        <a:noFill/>
        <a:ln w="9525" cmpd="sng">
          <a:noFill/>
        </a:ln>
      </xdr:spPr>
      <xdr:txBody>
        <a:bodyPr vertOverflow="clip" wrap="square" lIns="0" tIns="0" rIns="0" bIns="0"/>
        <a:p>
          <a:pPr algn="l">
            <a:defRPr/>
          </a:pPr>
          <a:r>
            <a:rPr lang="en-US" cap="none" sz="800" b="0" i="0" u="none" baseline="0">
              <a:solidFill>
                <a:srgbClr val="000000"/>
              </a:solidFill>
              <a:latin typeface="Cambria Math"/>
              <a:ea typeface="Cambria Math"/>
              <a:cs typeface="Cambria Math"/>
            </a:rPr>
            <a:t>(</a:t>
          </a:r>
          <a:r>
            <a:rPr lang="en-US" cap="none" sz="800" b="0" i="0" u="none" baseline="0">
              <a:solidFill>
                <a:srgbClr val="000000"/>
              </a:solidFill>
              <a:latin typeface="Cambria Math"/>
              <a:ea typeface="Cambria Math"/>
              <a:cs typeface="Cambria Math"/>
            </a:rPr>
            <a:t>Numero de matriculas)/(numero de matriculas periodo anterior)</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80</xdr:row>
      <xdr:rowOff>0</xdr:rowOff>
    </xdr:from>
    <xdr:to>
      <xdr:col>12</xdr:col>
      <xdr:colOff>561975</xdr:colOff>
      <xdr:row>80</xdr:row>
      <xdr:rowOff>47625</xdr:rowOff>
    </xdr:to>
    <xdr:graphicFrame>
      <xdr:nvGraphicFramePr>
        <xdr:cNvPr id="1" name="Gráfico 3"/>
        <xdr:cNvGraphicFramePr/>
      </xdr:nvGraphicFramePr>
      <xdr:xfrm>
        <a:off x="9467850" y="17716500"/>
        <a:ext cx="7762875" cy="47625"/>
      </xdr:xfrm>
      <a:graphic>
        <a:graphicData uri="http://schemas.openxmlformats.org/drawingml/2006/chart">
          <c:chart xmlns:c="http://schemas.openxmlformats.org/drawingml/2006/chart" r:id="rId1"/>
        </a:graphicData>
      </a:graphic>
    </xdr:graphicFrame>
    <xdr:clientData/>
  </xdr:twoCellAnchor>
  <xdr:twoCellAnchor>
    <xdr:from>
      <xdr:col>3</xdr:col>
      <xdr:colOff>561975</xdr:colOff>
      <xdr:row>113</xdr:row>
      <xdr:rowOff>180975</xdr:rowOff>
    </xdr:from>
    <xdr:to>
      <xdr:col>10</xdr:col>
      <xdr:colOff>333375</xdr:colOff>
      <xdr:row>128</xdr:row>
      <xdr:rowOff>0</xdr:rowOff>
    </xdr:to>
    <xdr:graphicFrame>
      <xdr:nvGraphicFramePr>
        <xdr:cNvPr id="2" name="Gráfico 10"/>
        <xdr:cNvGraphicFramePr/>
      </xdr:nvGraphicFramePr>
      <xdr:xfrm>
        <a:off x="4838700" y="26622375"/>
        <a:ext cx="9629775" cy="2676525"/>
      </xdr:xfrm>
      <a:graphic>
        <a:graphicData uri="http://schemas.openxmlformats.org/drawingml/2006/chart">
          <c:chart xmlns:c="http://schemas.openxmlformats.org/drawingml/2006/chart" r:id="rId2"/>
        </a:graphicData>
      </a:graphic>
    </xdr:graphicFrame>
    <xdr:clientData/>
  </xdr:twoCellAnchor>
  <xdr:twoCellAnchor>
    <xdr:from>
      <xdr:col>7</xdr:col>
      <xdr:colOff>876300</xdr:colOff>
      <xdr:row>91</xdr:row>
      <xdr:rowOff>400050</xdr:rowOff>
    </xdr:from>
    <xdr:to>
      <xdr:col>13</xdr:col>
      <xdr:colOff>409575</xdr:colOff>
      <xdr:row>104</xdr:row>
      <xdr:rowOff>19050</xdr:rowOff>
    </xdr:to>
    <xdr:graphicFrame>
      <xdr:nvGraphicFramePr>
        <xdr:cNvPr id="3" name="Gráfico 5"/>
        <xdr:cNvGraphicFramePr/>
      </xdr:nvGraphicFramePr>
      <xdr:xfrm>
        <a:off x="10296525" y="21726525"/>
        <a:ext cx="8039100" cy="2714625"/>
      </xdr:xfrm>
      <a:graphic>
        <a:graphicData uri="http://schemas.openxmlformats.org/drawingml/2006/chart">
          <c:chart xmlns:c="http://schemas.openxmlformats.org/drawingml/2006/chart" r:id="rId3"/>
        </a:graphicData>
      </a:graphic>
    </xdr:graphicFrame>
    <xdr:clientData/>
  </xdr:twoCellAnchor>
  <xdr:twoCellAnchor>
    <xdr:from>
      <xdr:col>9</xdr:col>
      <xdr:colOff>209550</xdr:colOff>
      <xdr:row>3</xdr:row>
      <xdr:rowOff>200025</xdr:rowOff>
    </xdr:from>
    <xdr:to>
      <xdr:col>14</xdr:col>
      <xdr:colOff>752475</xdr:colOff>
      <xdr:row>17</xdr:row>
      <xdr:rowOff>123825</xdr:rowOff>
    </xdr:to>
    <xdr:graphicFrame>
      <xdr:nvGraphicFramePr>
        <xdr:cNvPr id="4" name="Gráfico 4"/>
        <xdr:cNvGraphicFramePr/>
      </xdr:nvGraphicFramePr>
      <xdr:xfrm>
        <a:off x="11477625" y="809625"/>
        <a:ext cx="8429625" cy="2724150"/>
      </xdr:xfrm>
      <a:graphic>
        <a:graphicData uri="http://schemas.openxmlformats.org/drawingml/2006/chart">
          <c:chart xmlns:c="http://schemas.openxmlformats.org/drawingml/2006/chart" r:id="rId4"/>
        </a:graphicData>
      </a:graphic>
    </xdr:graphicFrame>
    <xdr:clientData/>
  </xdr:twoCellAnchor>
  <xdr:twoCellAnchor>
    <xdr:from>
      <xdr:col>4</xdr:col>
      <xdr:colOff>323850</xdr:colOff>
      <xdr:row>43</xdr:row>
      <xdr:rowOff>190500</xdr:rowOff>
    </xdr:from>
    <xdr:to>
      <xdr:col>8</xdr:col>
      <xdr:colOff>533400</xdr:colOff>
      <xdr:row>56</xdr:row>
      <xdr:rowOff>180975</xdr:rowOff>
    </xdr:to>
    <xdr:graphicFrame>
      <xdr:nvGraphicFramePr>
        <xdr:cNvPr id="5" name="Gráfico 6"/>
        <xdr:cNvGraphicFramePr/>
      </xdr:nvGraphicFramePr>
      <xdr:xfrm>
        <a:off x="6229350" y="9906000"/>
        <a:ext cx="5038725" cy="2714625"/>
      </xdr:xfrm>
      <a:graphic>
        <a:graphicData uri="http://schemas.openxmlformats.org/drawingml/2006/chart">
          <c:chart xmlns:c="http://schemas.openxmlformats.org/drawingml/2006/chart" r:id="rId5"/>
        </a:graphicData>
      </a:graphic>
    </xdr:graphicFrame>
    <xdr:clientData/>
  </xdr:twoCellAnchor>
  <xdr:twoCellAnchor>
    <xdr:from>
      <xdr:col>14</xdr:col>
      <xdr:colOff>171450</xdr:colOff>
      <xdr:row>80</xdr:row>
      <xdr:rowOff>0</xdr:rowOff>
    </xdr:from>
    <xdr:to>
      <xdr:col>19</xdr:col>
      <xdr:colOff>666750</xdr:colOff>
      <xdr:row>91</xdr:row>
      <xdr:rowOff>476250</xdr:rowOff>
    </xdr:to>
    <xdr:graphicFrame>
      <xdr:nvGraphicFramePr>
        <xdr:cNvPr id="6" name="Gráfico 7"/>
        <xdr:cNvGraphicFramePr/>
      </xdr:nvGraphicFramePr>
      <xdr:xfrm>
        <a:off x="19326225" y="17716500"/>
        <a:ext cx="5114925" cy="4086225"/>
      </xdr:xfrm>
      <a:graphic>
        <a:graphicData uri="http://schemas.openxmlformats.org/drawingml/2006/chart">
          <c:chart xmlns:c="http://schemas.openxmlformats.org/drawingml/2006/chart" r:id="rId6"/>
        </a:graphicData>
      </a:graphic>
    </xdr:graphicFrame>
    <xdr:clientData/>
  </xdr:twoCellAnchor>
  <xdr:twoCellAnchor>
    <xdr:from>
      <xdr:col>5</xdr:col>
      <xdr:colOff>180975</xdr:colOff>
      <xdr:row>65</xdr:row>
      <xdr:rowOff>123825</xdr:rowOff>
    </xdr:from>
    <xdr:to>
      <xdr:col>9</xdr:col>
      <xdr:colOff>685800</xdr:colOff>
      <xdr:row>76</xdr:row>
      <xdr:rowOff>219075</xdr:rowOff>
    </xdr:to>
    <xdr:graphicFrame>
      <xdr:nvGraphicFramePr>
        <xdr:cNvPr id="7" name="Gráfico 11"/>
        <xdr:cNvGraphicFramePr/>
      </xdr:nvGraphicFramePr>
      <xdr:xfrm>
        <a:off x="7191375" y="14344650"/>
        <a:ext cx="4762500" cy="2686050"/>
      </xdr:xfrm>
      <a:graphic>
        <a:graphicData uri="http://schemas.openxmlformats.org/drawingml/2006/chart">
          <c:chart xmlns:c="http://schemas.openxmlformats.org/drawingml/2006/chart" r:id="rId7"/>
        </a:graphicData>
      </a:graphic>
    </xdr:graphicFrame>
    <xdr:clientData/>
  </xdr:twoCellAnchor>
  <xdr:twoCellAnchor>
    <xdr:from>
      <xdr:col>17</xdr:col>
      <xdr:colOff>323850</xdr:colOff>
      <xdr:row>181</xdr:row>
      <xdr:rowOff>66675</xdr:rowOff>
    </xdr:from>
    <xdr:to>
      <xdr:col>23</xdr:col>
      <xdr:colOff>323850</xdr:colOff>
      <xdr:row>195</xdr:row>
      <xdr:rowOff>142875</xdr:rowOff>
    </xdr:to>
    <xdr:graphicFrame>
      <xdr:nvGraphicFramePr>
        <xdr:cNvPr id="8" name="Gráfico 8"/>
        <xdr:cNvGraphicFramePr/>
      </xdr:nvGraphicFramePr>
      <xdr:xfrm>
        <a:off x="22574250" y="39490650"/>
        <a:ext cx="4572000" cy="2743200"/>
      </xdr:xfrm>
      <a:graphic>
        <a:graphicData uri="http://schemas.openxmlformats.org/drawingml/2006/chart">
          <c:chart xmlns:c="http://schemas.openxmlformats.org/drawingml/2006/chart" r:id="rId8"/>
        </a:graphicData>
      </a:graphic>
    </xdr:graphicFrame>
    <xdr:clientData/>
  </xdr:twoCellAnchor>
  <xdr:twoCellAnchor>
    <xdr:from>
      <xdr:col>17</xdr:col>
      <xdr:colOff>523875</xdr:colOff>
      <xdr:row>196</xdr:row>
      <xdr:rowOff>47625</xdr:rowOff>
    </xdr:from>
    <xdr:to>
      <xdr:col>23</xdr:col>
      <xdr:colOff>523875</xdr:colOff>
      <xdr:row>210</xdr:row>
      <xdr:rowOff>123825</xdr:rowOff>
    </xdr:to>
    <xdr:graphicFrame>
      <xdr:nvGraphicFramePr>
        <xdr:cNvPr id="9" name="Gráfico 9"/>
        <xdr:cNvGraphicFramePr/>
      </xdr:nvGraphicFramePr>
      <xdr:xfrm>
        <a:off x="22774275" y="42329100"/>
        <a:ext cx="4572000" cy="2743200"/>
      </xdr:xfrm>
      <a:graphic>
        <a:graphicData uri="http://schemas.openxmlformats.org/drawingml/2006/chart">
          <c:chart xmlns:c="http://schemas.openxmlformats.org/drawingml/2006/chart"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V94"/>
  <sheetViews>
    <sheetView tabSelected="1" zoomScale="115" zoomScaleNormal="115" zoomScalePageLayoutView="0" workbookViewId="0" topLeftCell="H1">
      <selection activeCell="H39" sqref="H39"/>
    </sheetView>
  </sheetViews>
  <sheetFormatPr defaultColWidth="11.421875" defaultRowHeight="15"/>
  <cols>
    <col min="1" max="1" width="13.28125" style="138" customWidth="1"/>
    <col min="2" max="2" width="32.7109375" style="138" customWidth="1"/>
    <col min="3" max="3" width="32.421875" style="138" customWidth="1"/>
    <col min="4" max="4" width="7.421875" style="138" customWidth="1"/>
    <col min="5" max="5" width="13.421875" style="138" customWidth="1"/>
    <col min="6" max="6" width="12.8515625" style="138" customWidth="1"/>
    <col min="7" max="7" width="18.00390625" style="138" customWidth="1"/>
    <col min="8" max="8" width="39.8515625" style="138" customWidth="1"/>
    <col min="9" max="9" width="36.140625" style="138" customWidth="1"/>
    <col min="10" max="10" width="16.421875" style="138" customWidth="1"/>
    <col min="11" max="11" width="18.8515625" style="138" customWidth="1"/>
    <col min="12" max="12" width="19.7109375" style="138" customWidth="1"/>
    <col min="13" max="13" width="15.00390625" style="138" customWidth="1"/>
    <col min="14" max="14" width="19.140625" style="138" customWidth="1"/>
    <col min="15" max="15" width="12.57421875" style="138" customWidth="1"/>
    <col min="16" max="16" width="9.421875" style="138" customWidth="1"/>
    <col min="17" max="17" width="11.8515625" style="138" customWidth="1"/>
    <col min="18" max="18" width="19.00390625" style="138" customWidth="1"/>
    <col min="19" max="19" width="40.57421875" style="100" customWidth="1"/>
    <col min="20" max="20" width="17.28125" style="100" customWidth="1"/>
    <col min="21" max="21" width="12.57421875" style="101" customWidth="1"/>
    <col min="22" max="22" width="15.28125" style="100" customWidth="1"/>
    <col min="23" max="23" width="40.57421875" style="100" customWidth="1"/>
    <col min="24" max="24" width="15.57421875" style="100" customWidth="1"/>
    <col min="25" max="25" width="15.140625" style="101" customWidth="1"/>
    <col min="26" max="26" width="15.00390625" style="100" customWidth="1"/>
    <col min="27" max="27" width="40.7109375" style="100" customWidth="1"/>
    <col min="28" max="28" width="15.00390625" style="100" customWidth="1"/>
    <col min="29" max="29" width="12.7109375" style="101" customWidth="1"/>
    <col min="30" max="30" width="15.140625" style="100" customWidth="1"/>
    <col min="31" max="31" width="40.7109375" style="100" customWidth="1"/>
    <col min="32" max="32" width="18.7109375" style="100" customWidth="1"/>
    <col min="33" max="33" width="14.140625" style="101" customWidth="1"/>
    <col min="34" max="34" width="15.8515625" style="100" customWidth="1"/>
    <col min="35" max="35" width="40.8515625" style="100" customWidth="1"/>
    <col min="36" max="36" width="19.421875" style="100" customWidth="1"/>
    <col min="37" max="37" width="12.57421875" style="101" customWidth="1"/>
    <col min="38" max="38" width="14.57421875" style="100" customWidth="1"/>
    <col min="39" max="39" width="40.8515625" style="100" customWidth="1"/>
    <col min="40" max="40" width="18.140625" style="100" customWidth="1"/>
    <col min="41" max="41" width="12.28125" style="101" customWidth="1"/>
    <col min="42" max="42" width="15.421875" style="100" customWidth="1"/>
    <col min="43" max="43" width="41.00390625" style="74" hidden="1" customWidth="1"/>
    <col min="44" max="44" width="16.421875" style="74" hidden="1" customWidth="1"/>
    <col min="45" max="46" width="0" style="74" hidden="1" customWidth="1"/>
    <col min="47" max="47" width="41.00390625" style="74" hidden="1" customWidth="1"/>
    <col min="48" max="48" width="15.28125" style="74" hidden="1" customWidth="1"/>
    <col min="49" max="50" width="0" style="74" hidden="1" customWidth="1"/>
    <col min="51" max="51" width="41.00390625" style="74" hidden="1" customWidth="1"/>
    <col min="52" max="52" width="18.57421875" style="74" hidden="1" customWidth="1"/>
    <col min="53" max="54" width="0" style="74" hidden="1" customWidth="1"/>
    <col min="55" max="55" width="44.28125" style="74" hidden="1" customWidth="1"/>
    <col min="56" max="56" width="19.7109375" style="74" hidden="1" customWidth="1"/>
    <col min="57" max="58" width="0" style="74" hidden="1" customWidth="1"/>
    <col min="59" max="59" width="34.421875" style="74" hidden="1" customWidth="1"/>
    <col min="60" max="60" width="23.00390625" style="74" hidden="1" customWidth="1"/>
    <col min="61" max="62" width="0" style="74" hidden="1" customWidth="1"/>
    <col min="63" max="63" width="34.421875" style="74" hidden="1" customWidth="1"/>
    <col min="64" max="66" width="0" style="74" hidden="1" customWidth="1"/>
    <col min="67" max="67" width="40.7109375" style="74" customWidth="1"/>
    <col min="68" max="68" width="40.8515625" style="74" customWidth="1"/>
    <col min="69" max="70" width="11.421875" style="74" customWidth="1"/>
    <col min="71" max="71" width="40.7109375" style="74" customWidth="1"/>
    <col min="72" max="251" width="11.421875" style="74" customWidth="1"/>
    <col min="252" max="252" width="13.28125" style="74" customWidth="1"/>
    <col min="253" max="253" width="8.140625" style="74" customWidth="1"/>
    <col min="254" max="254" width="9.140625" style="74" customWidth="1"/>
    <col min="255" max="255" width="22.140625" style="74" customWidth="1"/>
    <col min="256" max="16384" width="8.00390625" style="74" customWidth="1"/>
  </cols>
  <sheetData>
    <row r="1" spans="1:66" ht="12.75">
      <c r="A1" s="246"/>
      <c r="B1" s="247"/>
      <c r="C1" s="250" t="s">
        <v>298</v>
      </c>
      <c r="D1" s="251"/>
      <c r="E1" s="251"/>
      <c r="F1" s="251"/>
      <c r="G1" s="251"/>
      <c r="H1" s="251"/>
      <c r="I1" s="251"/>
      <c r="J1" s="251"/>
      <c r="K1" s="251"/>
      <c r="L1" s="251"/>
      <c r="M1" s="251"/>
      <c r="N1" s="251"/>
      <c r="O1" s="251"/>
      <c r="P1" s="251"/>
      <c r="Q1" s="251"/>
      <c r="R1" s="252"/>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3"/>
      <c r="AR1" s="113"/>
      <c r="AS1" s="113"/>
      <c r="AT1" s="113"/>
      <c r="AU1" s="113"/>
      <c r="AV1" s="113"/>
      <c r="AW1" s="113"/>
      <c r="AX1" s="113"/>
      <c r="AY1" s="113"/>
      <c r="AZ1" s="113"/>
      <c r="BA1" s="113"/>
      <c r="BB1" s="113"/>
      <c r="BC1" s="113"/>
      <c r="BD1" s="113"/>
      <c r="BE1" s="113"/>
      <c r="BF1" s="113"/>
      <c r="BG1" s="113"/>
      <c r="BH1" s="113"/>
      <c r="BI1" s="113"/>
      <c r="BJ1" s="113"/>
      <c r="BK1" s="113"/>
      <c r="BL1" s="113"/>
      <c r="BM1" s="113"/>
      <c r="BN1" s="113"/>
    </row>
    <row r="2" spans="1:66" ht="12.75">
      <c r="A2" s="248"/>
      <c r="B2" s="249"/>
      <c r="C2" s="250" t="s">
        <v>299</v>
      </c>
      <c r="D2" s="251"/>
      <c r="E2" s="251"/>
      <c r="F2" s="251"/>
      <c r="G2" s="251"/>
      <c r="H2" s="251"/>
      <c r="I2" s="251"/>
      <c r="J2" s="251"/>
      <c r="K2" s="251"/>
      <c r="L2" s="251"/>
      <c r="M2" s="251"/>
      <c r="N2" s="251"/>
      <c r="O2" s="251"/>
      <c r="P2" s="251"/>
      <c r="Q2" s="251"/>
      <c r="R2" s="252"/>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3"/>
      <c r="AR2" s="113"/>
      <c r="AS2" s="113"/>
      <c r="AT2" s="113"/>
      <c r="AU2" s="113"/>
      <c r="AV2" s="113"/>
      <c r="AW2" s="113"/>
      <c r="AX2" s="113"/>
      <c r="AY2" s="113"/>
      <c r="AZ2" s="113"/>
      <c r="BA2" s="113"/>
      <c r="BB2" s="113"/>
      <c r="BC2" s="113"/>
      <c r="BD2" s="113"/>
      <c r="BE2" s="113"/>
      <c r="BF2" s="113"/>
      <c r="BG2" s="113"/>
      <c r="BH2" s="113"/>
      <c r="BI2" s="113"/>
      <c r="BJ2" s="113"/>
      <c r="BK2" s="113"/>
      <c r="BL2" s="113"/>
      <c r="BM2" s="113"/>
      <c r="BN2" s="113"/>
    </row>
    <row r="3" spans="1:66" ht="12.75">
      <c r="A3" s="248"/>
      <c r="B3" s="249"/>
      <c r="C3" s="250" t="s">
        <v>386</v>
      </c>
      <c r="D3" s="251"/>
      <c r="E3" s="251"/>
      <c r="F3" s="251"/>
      <c r="G3" s="251"/>
      <c r="H3" s="251"/>
      <c r="I3" s="251"/>
      <c r="J3" s="251"/>
      <c r="K3" s="251"/>
      <c r="L3" s="251"/>
      <c r="M3" s="251"/>
      <c r="N3" s="251"/>
      <c r="O3" s="251"/>
      <c r="P3" s="251"/>
      <c r="Q3" s="251"/>
      <c r="R3" s="252"/>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3"/>
      <c r="AR3" s="113"/>
      <c r="AS3" s="113"/>
      <c r="AT3" s="113"/>
      <c r="AU3" s="113"/>
      <c r="AV3" s="113"/>
      <c r="AW3" s="113"/>
      <c r="AX3" s="113"/>
      <c r="AY3" s="113"/>
      <c r="AZ3" s="113"/>
      <c r="BA3" s="113"/>
      <c r="BB3" s="113"/>
      <c r="BC3" s="113"/>
      <c r="BD3" s="113"/>
      <c r="BE3" s="113"/>
      <c r="BF3" s="113"/>
      <c r="BG3" s="113"/>
      <c r="BH3" s="113"/>
      <c r="BI3" s="113"/>
      <c r="BJ3" s="113"/>
      <c r="BK3" s="113"/>
      <c r="BL3" s="113"/>
      <c r="BM3" s="113"/>
      <c r="BN3" s="113"/>
    </row>
    <row r="4" spans="1:66" ht="12.75">
      <c r="A4" s="248"/>
      <c r="B4" s="249"/>
      <c r="C4" s="250" t="s">
        <v>379</v>
      </c>
      <c r="D4" s="251"/>
      <c r="E4" s="251"/>
      <c r="F4" s="251"/>
      <c r="G4" s="251"/>
      <c r="H4" s="251"/>
      <c r="I4" s="251"/>
      <c r="J4" s="251"/>
      <c r="K4" s="251"/>
      <c r="L4" s="251"/>
      <c r="M4" s="251"/>
      <c r="N4" s="251"/>
      <c r="O4" s="251"/>
      <c r="P4" s="251"/>
      <c r="Q4" s="251"/>
      <c r="R4" s="252"/>
      <c r="S4" s="112"/>
      <c r="T4" s="112"/>
      <c r="U4" s="112"/>
      <c r="V4" s="112"/>
      <c r="W4" s="112"/>
      <c r="X4" s="112"/>
      <c r="Y4" s="112"/>
      <c r="Z4" s="112"/>
      <c r="AA4" s="112"/>
      <c r="AB4" s="112"/>
      <c r="AC4" s="112"/>
      <c r="AD4" s="112"/>
      <c r="AE4" s="112"/>
      <c r="AF4" s="112"/>
      <c r="AG4" s="112"/>
      <c r="AH4" s="112"/>
      <c r="AI4" s="112"/>
      <c r="AJ4" s="112"/>
      <c r="AK4" s="112"/>
      <c r="AL4" s="112"/>
      <c r="AM4" s="111"/>
      <c r="AN4" s="111"/>
      <c r="AO4" s="111"/>
      <c r="AP4" s="111"/>
      <c r="AQ4" s="113"/>
      <c r="AR4" s="113"/>
      <c r="AS4" s="113"/>
      <c r="AT4" s="113"/>
      <c r="AU4" s="113"/>
      <c r="AV4" s="113"/>
      <c r="AW4" s="113"/>
      <c r="AX4" s="113"/>
      <c r="AY4" s="113"/>
      <c r="AZ4" s="113"/>
      <c r="BA4" s="113"/>
      <c r="BB4" s="113"/>
      <c r="BC4" s="113"/>
      <c r="BD4" s="113"/>
      <c r="BE4" s="113"/>
      <c r="BF4" s="113"/>
      <c r="BG4" s="113"/>
      <c r="BH4" s="113"/>
      <c r="BI4" s="113"/>
      <c r="BJ4" s="113"/>
      <c r="BK4" s="113"/>
      <c r="BL4" s="113"/>
      <c r="BM4" s="113"/>
      <c r="BN4" s="113"/>
    </row>
    <row r="5" spans="1:66" ht="12.75">
      <c r="A5" s="222" t="s">
        <v>300</v>
      </c>
      <c r="B5" s="222"/>
      <c r="C5" s="253" t="s">
        <v>301</v>
      </c>
      <c r="D5" s="254"/>
      <c r="E5" s="254"/>
      <c r="F5" s="254"/>
      <c r="G5" s="254"/>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54"/>
      <c r="AI5" s="254"/>
      <c r="AJ5" s="254"/>
      <c r="AK5" s="254"/>
      <c r="AL5" s="254"/>
      <c r="AM5" s="254"/>
      <c r="AN5" s="254"/>
      <c r="AO5" s="254"/>
      <c r="AP5" s="254"/>
      <c r="AQ5" s="254"/>
      <c r="AR5" s="254"/>
      <c r="AS5" s="254"/>
      <c r="AT5" s="254"/>
      <c r="AU5" s="254"/>
      <c r="AV5" s="254"/>
      <c r="AW5" s="254"/>
      <c r="AX5" s="254"/>
      <c r="AY5" s="254"/>
      <c r="AZ5" s="254"/>
      <c r="BA5" s="254"/>
      <c r="BB5" s="254"/>
      <c r="BC5" s="254"/>
      <c r="BD5" s="254"/>
      <c r="BE5" s="254"/>
      <c r="BF5" s="254"/>
      <c r="BG5" s="254"/>
      <c r="BH5" s="254"/>
      <c r="BI5" s="254"/>
      <c r="BJ5" s="254"/>
      <c r="BK5" s="254"/>
      <c r="BL5" s="254"/>
      <c r="BM5" s="254"/>
      <c r="BN5" s="255"/>
    </row>
    <row r="6" spans="1:66" ht="12.75">
      <c r="A6" s="222" t="s">
        <v>302</v>
      </c>
      <c r="B6" s="222"/>
      <c r="C6" s="253" t="s">
        <v>303</v>
      </c>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4"/>
      <c r="AL6" s="254"/>
      <c r="AM6" s="254"/>
      <c r="AN6" s="254"/>
      <c r="AO6" s="254"/>
      <c r="AP6" s="254"/>
      <c r="AQ6" s="254"/>
      <c r="AR6" s="254"/>
      <c r="AS6" s="254"/>
      <c r="AT6" s="254"/>
      <c r="AU6" s="254"/>
      <c r="AV6" s="254"/>
      <c r="AW6" s="254"/>
      <c r="AX6" s="254"/>
      <c r="AY6" s="254"/>
      <c r="AZ6" s="254"/>
      <c r="BA6" s="254"/>
      <c r="BB6" s="254"/>
      <c r="BC6" s="254"/>
      <c r="BD6" s="254"/>
      <c r="BE6" s="254"/>
      <c r="BF6" s="254"/>
      <c r="BG6" s="254"/>
      <c r="BH6" s="254"/>
      <c r="BI6" s="254"/>
      <c r="BJ6" s="254"/>
      <c r="BK6" s="254"/>
      <c r="BL6" s="254"/>
      <c r="BM6" s="254"/>
      <c r="BN6" s="255"/>
    </row>
    <row r="7" spans="1:74" s="138" customFormat="1" ht="12.75">
      <c r="A7" s="245" t="s">
        <v>304</v>
      </c>
      <c r="B7" s="245"/>
      <c r="C7" s="245" t="s">
        <v>384</v>
      </c>
      <c r="D7" s="245" t="s">
        <v>378</v>
      </c>
      <c r="E7" s="245" t="s">
        <v>469</v>
      </c>
      <c r="F7" s="245" t="s">
        <v>381</v>
      </c>
      <c r="G7" s="245" t="s">
        <v>307</v>
      </c>
      <c r="H7" s="245" t="s">
        <v>305</v>
      </c>
      <c r="I7" s="245" t="s">
        <v>385</v>
      </c>
      <c r="J7" s="245" t="s">
        <v>378</v>
      </c>
      <c r="K7" s="245" t="s">
        <v>469</v>
      </c>
      <c r="L7" s="245" t="s">
        <v>518</v>
      </c>
      <c r="M7" s="245" t="s">
        <v>380</v>
      </c>
      <c r="N7" s="245" t="s">
        <v>381</v>
      </c>
      <c r="O7" s="245" t="s">
        <v>390</v>
      </c>
      <c r="P7" s="245" t="s">
        <v>382</v>
      </c>
      <c r="Q7" s="245" t="s">
        <v>383</v>
      </c>
      <c r="R7" s="245" t="s">
        <v>306</v>
      </c>
      <c r="S7" s="245" t="s">
        <v>541</v>
      </c>
      <c r="T7" s="245"/>
      <c r="U7" s="245"/>
      <c r="V7" s="245"/>
      <c r="W7" s="245" t="s">
        <v>542</v>
      </c>
      <c r="X7" s="245"/>
      <c r="Y7" s="245"/>
      <c r="Z7" s="245"/>
      <c r="AA7" s="245" t="s">
        <v>543</v>
      </c>
      <c r="AB7" s="245"/>
      <c r="AC7" s="245"/>
      <c r="AD7" s="245"/>
      <c r="AE7" s="245" t="s">
        <v>544</v>
      </c>
      <c r="AF7" s="245"/>
      <c r="AG7" s="245"/>
      <c r="AH7" s="245"/>
      <c r="AI7" s="245" t="s">
        <v>545</v>
      </c>
      <c r="AJ7" s="245"/>
      <c r="AK7" s="245"/>
      <c r="AL7" s="245"/>
      <c r="AM7" s="245" t="s">
        <v>546</v>
      </c>
      <c r="AN7" s="245"/>
      <c r="AO7" s="245"/>
      <c r="AP7" s="245"/>
      <c r="AQ7" s="245" t="s">
        <v>579</v>
      </c>
      <c r="AR7" s="245"/>
      <c r="AS7" s="245"/>
      <c r="AT7" s="245"/>
      <c r="AU7" s="245" t="s">
        <v>580</v>
      </c>
      <c r="AV7" s="245"/>
      <c r="AW7" s="245"/>
      <c r="AX7" s="245"/>
      <c r="AY7" s="245" t="s">
        <v>582</v>
      </c>
      <c r="AZ7" s="245"/>
      <c r="BA7" s="245"/>
      <c r="BB7" s="245"/>
      <c r="BC7" s="245" t="s">
        <v>591</v>
      </c>
      <c r="BD7" s="245"/>
      <c r="BE7" s="245"/>
      <c r="BF7" s="245"/>
      <c r="BG7" s="245" t="s">
        <v>599</v>
      </c>
      <c r="BH7" s="245"/>
      <c r="BI7" s="245"/>
      <c r="BJ7" s="245"/>
      <c r="BK7" s="245" t="s">
        <v>600</v>
      </c>
      <c r="BL7" s="245"/>
      <c r="BM7" s="245"/>
      <c r="BN7" s="245"/>
      <c r="BO7" s="245" t="s">
        <v>579</v>
      </c>
      <c r="BP7" s="245"/>
      <c r="BQ7" s="245"/>
      <c r="BR7" s="245"/>
      <c r="BS7" s="245" t="s">
        <v>580</v>
      </c>
      <c r="BT7" s="245"/>
      <c r="BU7" s="245"/>
      <c r="BV7" s="245"/>
    </row>
    <row r="8" spans="1:74" s="138" customFormat="1" ht="178.5">
      <c r="A8" s="245"/>
      <c r="B8" s="245"/>
      <c r="C8" s="245"/>
      <c r="D8" s="245"/>
      <c r="E8" s="245"/>
      <c r="F8" s="245"/>
      <c r="G8" s="245"/>
      <c r="H8" s="245"/>
      <c r="I8" s="245"/>
      <c r="J8" s="245"/>
      <c r="K8" s="245"/>
      <c r="L8" s="245"/>
      <c r="M8" s="245"/>
      <c r="N8" s="245"/>
      <c r="O8" s="245"/>
      <c r="P8" s="245"/>
      <c r="Q8" s="245"/>
      <c r="R8" s="245"/>
      <c r="S8" s="124" t="s">
        <v>533</v>
      </c>
      <c r="T8" s="124" t="s">
        <v>534</v>
      </c>
      <c r="U8" s="75" t="s">
        <v>532</v>
      </c>
      <c r="V8" s="124" t="s">
        <v>530</v>
      </c>
      <c r="W8" s="124" t="s">
        <v>531</v>
      </c>
      <c r="X8" s="124" t="s">
        <v>534</v>
      </c>
      <c r="Y8" s="75" t="s">
        <v>535</v>
      </c>
      <c r="Z8" s="124" t="s">
        <v>530</v>
      </c>
      <c r="AA8" s="124" t="s">
        <v>531</v>
      </c>
      <c r="AB8" s="124" t="s">
        <v>534</v>
      </c>
      <c r="AC8" s="75" t="s">
        <v>536</v>
      </c>
      <c r="AD8" s="124" t="s">
        <v>530</v>
      </c>
      <c r="AE8" s="124" t="s">
        <v>531</v>
      </c>
      <c r="AF8" s="124" t="s">
        <v>534</v>
      </c>
      <c r="AG8" s="75" t="s">
        <v>537</v>
      </c>
      <c r="AH8" s="124" t="s">
        <v>530</v>
      </c>
      <c r="AI8" s="124" t="s">
        <v>531</v>
      </c>
      <c r="AJ8" s="124" t="s">
        <v>534</v>
      </c>
      <c r="AK8" s="75" t="s">
        <v>538</v>
      </c>
      <c r="AL8" s="124" t="s">
        <v>530</v>
      </c>
      <c r="AM8" s="124" t="s">
        <v>531</v>
      </c>
      <c r="AN8" s="124" t="s">
        <v>534</v>
      </c>
      <c r="AO8" s="75" t="s">
        <v>539</v>
      </c>
      <c r="AP8" s="124" t="s">
        <v>530</v>
      </c>
      <c r="AQ8" s="124" t="s">
        <v>531</v>
      </c>
      <c r="AR8" s="124" t="s">
        <v>534</v>
      </c>
      <c r="AS8" s="75" t="s">
        <v>28</v>
      </c>
      <c r="AT8" s="124" t="s">
        <v>530</v>
      </c>
      <c r="AU8" s="124" t="s">
        <v>531</v>
      </c>
      <c r="AV8" s="124" t="s">
        <v>534</v>
      </c>
      <c r="AW8" s="75" t="s">
        <v>28</v>
      </c>
      <c r="AX8" s="124" t="s">
        <v>530</v>
      </c>
      <c r="AY8" s="124" t="s">
        <v>531</v>
      </c>
      <c r="AZ8" s="124" t="s">
        <v>534</v>
      </c>
      <c r="BA8" s="75" t="s">
        <v>28</v>
      </c>
      <c r="BB8" s="124" t="s">
        <v>530</v>
      </c>
      <c r="BC8" s="124" t="s">
        <v>531</v>
      </c>
      <c r="BD8" s="124" t="s">
        <v>534</v>
      </c>
      <c r="BE8" s="75" t="s">
        <v>28</v>
      </c>
      <c r="BF8" s="124" t="s">
        <v>530</v>
      </c>
      <c r="BG8" s="124" t="s">
        <v>531</v>
      </c>
      <c r="BH8" s="124" t="s">
        <v>534</v>
      </c>
      <c r="BI8" s="75" t="s">
        <v>28</v>
      </c>
      <c r="BJ8" s="124" t="s">
        <v>530</v>
      </c>
      <c r="BK8" s="124" t="s">
        <v>531</v>
      </c>
      <c r="BL8" s="124" t="s">
        <v>534</v>
      </c>
      <c r="BM8" s="75" t="s">
        <v>28</v>
      </c>
      <c r="BN8" s="124" t="s">
        <v>530</v>
      </c>
      <c r="BO8" s="190" t="s">
        <v>531</v>
      </c>
      <c r="BP8" s="190" t="s">
        <v>534</v>
      </c>
      <c r="BQ8" s="75" t="s">
        <v>539</v>
      </c>
      <c r="BR8" s="190" t="s">
        <v>530</v>
      </c>
      <c r="BS8" s="190" t="s">
        <v>531</v>
      </c>
      <c r="BT8" s="190" t="s">
        <v>534</v>
      </c>
      <c r="BU8" s="75" t="s">
        <v>539</v>
      </c>
      <c r="BV8" s="190" t="s">
        <v>530</v>
      </c>
    </row>
    <row r="9" spans="1:74" s="78" customFormat="1" ht="139.5" customHeight="1">
      <c r="A9" s="217" t="s">
        <v>308</v>
      </c>
      <c r="B9" s="217"/>
      <c r="C9" s="216" t="s">
        <v>309</v>
      </c>
      <c r="D9" s="226" t="s">
        <v>24</v>
      </c>
      <c r="E9" s="224" t="s">
        <v>470</v>
      </c>
      <c r="F9" s="216" t="s">
        <v>387</v>
      </c>
      <c r="G9" s="216" t="s">
        <v>388</v>
      </c>
      <c r="H9" s="129" t="s">
        <v>310</v>
      </c>
      <c r="I9" s="131"/>
      <c r="J9" s="131" t="s">
        <v>389</v>
      </c>
      <c r="K9" s="131" t="s">
        <v>629</v>
      </c>
      <c r="L9" s="131" t="s">
        <v>472</v>
      </c>
      <c r="M9" s="131" t="s">
        <v>468</v>
      </c>
      <c r="N9" s="109" t="s">
        <v>473</v>
      </c>
      <c r="O9" s="134" t="s">
        <v>520</v>
      </c>
      <c r="P9" s="134" t="s">
        <v>51</v>
      </c>
      <c r="Q9" s="133" t="s">
        <v>18</v>
      </c>
      <c r="R9" s="131" t="s">
        <v>635</v>
      </c>
      <c r="S9" s="142" t="s">
        <v>540</v>
      </c>
      <c r="T9" s="142">
        <v>4</v>
      </c>
      <c r="U9" s="141">
        <v>0.8</v>
      </c>
      <c r="V9" s="81"/>
      <c r="W9" s="142" t="s">
        <v>540</v>
      </c>
      <c r="X9" s="142">
        <v>4</v>
      </c>
      <c r="Y9" s="141">
        <v>0.8</v>
      </c>
      <c r="Z9" s="127"/>
      <c r="AA9" s="142" t="s">
        <v>540</v>
      </c>
      <c r="AB9" s="142">
        <v>4</v>
      </c>
      <c r="AC9" s="141">
        <v>0.8</v>
      </c>
      <c r="AD9" s="127"/>
      <c r="AE9" s="146" t="s">
        <v>540</v>
      </c>
      <c r="AF9" s="146">
        <v>4</v>
      </c>
      <c r="AG9" s="145">
        <v>0.8</v>
      </c>
      <c r="AH9" s="127"/>
      <c r="AI9" s="146" t="s">
        <v>540</v>
      </c>
      <c r="AJ9" s="146">
        <v>4</v>
      </c>
      <c r="AK9" s="145">
        <v>0.8</v>
      </c>
      <c r="AL9" s="127"/>
      <c r="AM9" s="146" t="s">
        <v>540</v>
      </c>
      <c r="AN9" s="146">
        <v>4</v>
      </c>
      <c r="AO9" s="145">
        <v>0.8</v>
      </c>
      <c r="AP9" s="127"/>
      <c r="AQ9" s="127"/>
      <c r="AR9" s="127"/>
      <c r="AS9" s="128"/>
      <c r="AT9" s="76"/>
      <c r="AU9" s="127"/>
      <c r="AV9" s="127"/>
      <c r="AW9" s="128"/>
      <c r="AX9" s="76"/>
      <c r="AY9" s="127"/>
      <c r="AZ9" s="127"/>
      <c r="BA9" s="128"/>
      <c r="BB9" s="76"/>
      <c r="BC9" s="127"/>
      <c r="BD9" s="127"/>
      <c r="BE9" s="128"/>
      <c r="BF9" s="76"/>
      <c r="BG9" s="127"/>
      <c r="BH9" s="127"/>
      <c r="BI9" s="128"/>
      <c r="BJ9" s="76"/>
      <c r="BK9" s="127"/>
      <c r="BL9" s="127"/>
      <c r="BM9" s="128"/>
      <c r="BN9" s="76"/>
      <c r="BO9" s="188" t="s">
        <v>540</v>
      </c>
      <c r="BP9" s="188">
        <v>4</v>
      </c>
      <c r="BQ9" s="187">
        <v>0.8</v>
      </c>
      <c r="BR9" s="188"/>
      <c r="BS9" s="188" t="s">
        <v>540</v>
      </c>
      <c r="BT9" s="188">
        <v>4</v>
      </c>
      <c r="BU9" s="187">
        <v>0.8</v>
      </c>
      <c r="BV9" s="188"/>
    </row>
    <row r="10" spans="1:74" s="78" customFormat="1" ht="141.75" customHeight="1">
      <c r="A10" s="217"/>
      <c r="B10" s="217"/>
      <c r="C10" s="216"/>
      <c r="D10" s="226"/>
      <c r="E10" s="224"/>
      <c r="F10" s="216"/>
      <c r="G10" s="216"/>
      <c r="H10" s="129" t="s">
        <v>311</v>
      </c>
      <c r="I10" s="79"/>
      <c r="J10" s="131" t="s">
        <v>389</v>
      </c>
      <c r="K10" s="131" t="s">
        <v>630</v>
      </c>
      <c r="L10" s="131" t="s">
        <v>474</v>
      </c>
      <c r="M10" s="131" t="s">
        <v>312</v>
      </c>
      <c r="N10" s="109" t="s">
        <v>392</v>
      </c>
      <c r="O10" s="134" t="s">
        <v>521</v>
      </c>
      <c r="P10" s="134" t="s">
        <v>51</v>
      </c>
      <c r="Q10" s="133" t="s">
        <v>18</v>
      </c>
      <c r="R10" s="131" t="s">
        <v>635</v>
      </c>
      <c r="S10" s="195" t="s">
        <v>812</v>
      </c>
      <c r="T10" s="195">
        <v>0</v>
      </c>
      <c r="U10" s="196">
        <v>0</v>
      </c>
      <c r="V10" s="102"/>
      <c r="W10" s="195" t="s">
        <v>812</v>
      </c>
      <c r="X10" s="195">
        <v>0</v>
      </c>
      <c r="Y10" s="196">
        <v>0</v>
      </c>
      <c r="Z10" s="102"/>
      <c r="AA10" s="195" t="s">
        <v>812</v>
      </c>
      <c r="AB10" s="195">
        <v>0</v>
      </c>
      <c r="AC10" s="196">
        <v>0</v>
      </c>
      <c r="AD10" s="102"/>
      <c r="AE10" s="195" t="s">
        <v>812</v>
      </c>
      <c r="AF10" s="195">
        <v>0</v>
      </c>
      <c r="AG10" s="196">
        <v>0</v>
      </c>
      <c r="AH10" s="102"/>
      <c r="AI10" s="195" t="s">
        <v>812</v>
      </c>
      <c r="AJ10" s="195">
        <v>0</v>
      </c>
      <c r="AK10" s="196">
        <v>0</v>
      </c>
      <c r="AL10" s="102"/>
      <c r="AM10" s="195" t="s">
        <v>812</v>
      </c>
      <c r="AN10" s="195">
        <v>0</v>
      </c>
      <c r="AO10" s="196">
        <v>0</v>
      </c>
      <c r="AP10" s="102"/>
      <c r="AQ10" s="102"/>
      <c r="AR10" s="102"/>
      <c r="AS10" s="102"/>
      <c r="AT10" s="102"/>
      <c r="AU10" s="102"/>
      <c r="AV10" s="102"/>
      <c r="AW10" s="102"/>
      <c r="AX10" s="102"/>
      <c r="AY10" s="102"/>
      <c r="AZ10" s="102"/>
      <c r="BA10" s="102"/>
      <c r="BB10" s="102"/>
      <c r="BC10" s="102"/>
      <c r="BD10" s="102"/>
      <c r="BE10" s="102"/>
      <c r="BF10" s="102"/>
      <c r="BG10" s="102"/>
      <c r="BH10" s="102"/>
      <c r="BI10" s="102"/>
      <c r="BJ10" s="102"/>
      <c r="BK10" s="102"/>
      <c r="BL10" s="102"/>
      <c r="BM10" s="102"/>
      <c r="BN10" s="102"/>
      <c r="BO10" s="195" t="s">
        <v>812</v>
      </c>
      <c r="BP10" s="195">
        <v>0</v>
      </c>
      <c r="BQ10" s="196">
        <v>0</v>
      </c>
      <c r="BR10" s="102"/>
      <c r="BS10" s="195" t="s">
        <v>812</v>
      </c>
      <c r="BT10" s="195">
        <v>0</v>
      </c>
      <c r="BU10" s="196">
        <v>0</v>
      </c>
      <c r="BV10" s="102"/>
    </row>
    <row r="11" spans="1:74" s="78" customFormat="1" ht="76.5">
      <c r="A11" s="217"/>
      <c r="B11" s="217"/>
      <c r="C11" s="216"/>
      <c r="D11" s="226"/>
      <c r="E11" s="224"/>
      <c r="F11" s="216"/>
      <c r="G11" s="216"/>
      <c r="H11" s="129" t="s">
        <v>313</v>
      </c>
      <c r="I11" s="79"/>
      <c r="J11" s="131" t="s">
        <v>389</v>
      </c>
      <c r="K11" s="131" t="s">
        <v>631</v>
      </c>
      <c r="L11" s="131" t="s">
        <v>519</v>
      </c>
      <c r="M11" s="131" t="s">
        <v>314</v>
      </c>
      <c r="N11" s="109" t="s">
        <v>473</v>
      </c>
      <c r="O11" s="80" t="s">
        <v>394</v>
      </c>
      <c r="P11" s="134" t="s">
        <v>51</v>
      </c>
      <c r="Q11" s="133" t="s">
        <v>632</v>
      </c>
      <c r="R11" s="131" t="s">
        <v>636</v>
      </c>
      <c r="S11" s="142" t="s">
        <v>612</v>
      </c>
      <c r="T11" s="142">
        <v>0</v>
      </c>
      <c r="U11" s="141">
        <v>0</v>
      </c>
      <c r="V11" s="81"/>
      <c r="W11" s="142" t="s">
        <v>612</v>
      </c>
      <c r="X11" s="142">
        <v>0</v>
      </c>
      <c r="Y11" s="141">
        <v>0</v>
      </c>
      <c r="Z11" s="81"/>
      <c r="AA11" s="142" t="s">
        <v>612</v>
      </c>
      <c r="AB11" s="142">
        <v>0</v>
      </c>
      <c r="AC11" s="141">
        <v>0</v>
      </c>
      <c r="AD11" s="81"/>
      <c r="AE11" s="146" t="s">
        <v>612</v>
      </c>
      <c r="AF11" s="146">
        <v>0</v>
      </c>
      <c r="AG11" s="145">
        <v>0</v>
      </c>
      <c r="AH11" s="81"/>
      <c r="AI11" s="146" t="s">
        <v>612</v>
      </c>
      <c r="AJ11" s="146">
        <v>0</v>
      </c>
      <c r="AK11" s="145">
        <v>0</v>
      </c>
      <c r="AL11" s="81"/>
      <c r="AM11" s="146" t="s">
        <v>612</v>
      </c>
      <c r="AN11" s="146">
        <v>0</v>
      </c>
      <c r="AO11" s="145">
        <v>0</v>
      </c>
      <c r="AP11" s="81"/>
      <c r="AQ11" s="127"/>
      <c r="AR11" s="127"/>
      <c r="AS11" s="128"/>
      <c r="AT11" s="81"/>
      <c r="AU11" s="127"/>
      <c r="AV11" s="127"/>
      <c r="AW11" s="128"/>
      <c r="AX11" s="81"/>
      <c r="AY11" s="127"/>
      <c r="AZ11" s="127"/>
      <c r="BA11" s="128"/>
      <c r="BB11" s="81"/>
      <c r="BC11" s="127"/>
      <c r="BD11" s="127"/>
      <c r="BE11" s="128"/>
      <c r="BF11" s="81"/>
      <c r="BG11" s="127"/>
      <c r="BH11" s="127"/>
      <c r="BI11" s="128"/>
      <c r="BJ11" s="81"/>
      <c r="BK11" s="127"/>
      <c r="BL11" s="127"/>
      <c r="BM11" s="128"/>
      <c r="BN11" s="81"/>
      <c r="BO11" s="188" t="s">
        <v>612</v>
      </c>
      <c r="BP11" s="188">
        <v>0</v>
      </c>
      <c r="BQ11" s="187">
        <v>0</v>
      </c>
      <c r="BR11" s="81"/>
      <c r="BS11" s="188" t="s">
        <v>612</v>
      </c>
      <c r="BT11" s="188">
        <v>0</v>
      </c>
      <c r="BU11" s="187">
        <v>0</v>
      </c>
      <c r="BV11" s="81"/>
    </row>
    <row r="12" spans="1:74" s="78" customFormat="1" ht="89.25">
      <c r="A12" s="217" t="s">
        <v>315</v>
      </c>
      <c r="B12" s="217"/>
      <c r="C12" s="216"/>
      <c r="D12" s="216" t="s">
        <v>24</v>
      </c>
      <c r="E12" s="224" t="s">
        <v>470</v>
      </c>
      <c r="F12" s="216" t="s">
        <v>387</v>
      </c>
      <c r="G12" s="216" t="s">
        <v>397</v>
      </c>
      <c r="H12" s="129" t="s">
        <v>317</v>
      </c>
      <c r="I12" s="131"/>
      <c r="J12" s="131" t="s">
        <v>395</v>
      </c>
      <c r="K12" s="212" t="s">
        <v>633</v>
      </c>
      <c r="L12" s="131" t="s">
        <v>471</v>
      </c>
      <c r="M12" s="131" t="s">
        <v>396</v>
      </c>
      <c r="N12" s="80" t="s">
        <v>393</v>
      </c>
      <c r="O12" s="80" t="s">
        <v>394</v>
      </c>
      <c r="P12" s="134" t="s">
        <v>51</v>
      </c>
      <c r="Q12" s="204" t="s">
        <v>13</v>
      </c>
      <c r="R12" s="131" t="s">
        <v>637</v>
      </c>
      <c r="S12" s="82" t="s">
        <v>718</v>
      </c>
      <c r="T12" s="143">
        <v>0</v>
      </c>
      <c r="U12" s="144">
        <v>0</v>
      </c>
      <c r="V12" s="81"/>
      <c r="W12" s="82" t="s">
        <v>719</v>
      </c>
      <c r="X12" s="146">
        <v>0</v>
      </c>
      <c r="Y12" s="145">
        <v>0</v>
      </c>
      <c r="Z12" s="127"/>
      <c r="AA12" s="82" t="s">
        <v>719</v>
      </c>
      <c r="AB12" s="146" t="s">
        <v>720</v>
      </c>
      <c r="AC12" s="145">
        <f>18806665/102733200</f>
        <v>0.1830631675057333</v>
      </c>
      <c r="AD12" s="127"/>
      <c r="AE12" s="82" t="s">
        <v>719</v>
      </c>
      <c r="AF12" s="146" t="s">
        <v>720</v>
      </c>
      <c r="AG12" s="145">
        <f>18806665/102733200</f>
        <v>0.1830631675057333</v>
      </c>
      <c r="AH12" s="127"/>
      <c r="AI12" s="82" t="s">
        <v>719</v>
      </c>
      <c r="AJ12" s="146" t="s">
        <v>720</v>
      </c>
      <c r="AK12" s="145">
        <f>18806665/102733200</f>
        <v>0.1830631675057333</v>
      </c>
      <c r="AL12" s="127"/>
      <c r="AM12" s="82" t="s">
        <v>719</v>
      </c>
      <c r="AN12" s="146">
        <v>40902343</v>
      </c>
      <c r="AO12" s="145">
        <f>40902343/102733200</f>
        <v>0.3981414284768702</v>
      </c>
      <c r="AP12" s="127"/>
      <c r="AQ12" s="82"/>
      <c r="AR12" s="82"/>
      <c r="AS12" s="128"/>
      <c r="AT12" s="76"/>
      <c r="AU12" s="82"/>
      <c r="AV12" s="82"/>
      <c r="AW12" s="128"/>
      <c r="AX12" s="76"/>
      <c r="AY12" s="82"/>
      <c r="AZ12" s="82"/>
      <c r="BA12" s="128"/>
      <c r="BB12" s="76"/>
      <c r="BC12" s="82"/>
      <c r="BD12" s="82"/>
      <c r="BE12" s="128"/>
      <c r="BF12" s="76"/>
      <c r="BG12" s="82"/>
      <c r="BH12" s="82"/>
      <c r="BI12" s="128"/>
      <c r="BJ12" s="76"/>
      <c r="BK12" s="73"/>
      <c r="BL12" s="73"/>
      <c r="BM12" s="83"/>
      <c r="BN12" s="76"/>
      <c r="BO12" s="82" t="s">
        <v>719</v>
      </c>
      <c r="BP12" s="188">
        <v>40902343</v>
      </c>
      <c r="BQ12" s="187">
        <f>40902343/102733200</f>
        <v>0.3981414284768702</v>
      </c>
      <c r="BR12" s="188"/>
      <c r="BS12" s="82" t="s">
        <v>719</v>
      </c>
      <c r="BT12" s="188">
        <v>40902343</v>
      </c>
      <c r="BU12" s="187">
        <f>40902343/102733200</f>
        <v>0.3981414284768702</v>
      </c>
      <c r="BV12" s="188"/>
    </row>
    <row r="13" spans="1:74" s="78" customFormat="1" ht="102">
      <c r="A13" s="217"/>
      <c r="B13" s="217"/>
      <c r="C13" s="216"/>
      <c r="D13" s="216"/>
      <c r="E13" s="224"/>
      <c r="F13" s="216"/>
      <c r="G13" s="216"/>
      <c r="H13" s="129" t="s">
        <v>634</v>
      </c>
      <c r="I13" s="131"/>
      <c r="J13" s="131" t="s">
        <v>398</v>
      </c>
      <c r="K13" s="230"/>
      <c r="L13" s="131" t="s">
        <v>524</v>
      </c>
      <c r="M13" s="131" t="s">
        <v>318</v>
      </c>
      <c r="N13" s="109" t="s">
        <v>523</v>
      </c>
      <c r="O13" s="84" t="s">
        <v>522</v>
      </c>
      <c r="P13" s="134" t="s">
        <v>51</v>
      </c>
      <c r="Q13" s="205"/>
      <c r="R13" s="131" t="s">
        <v>638</v>
      </c>
      <c r="S13" s="146" t="s">
        <v>613</v>
      </c>
      <c r="T13" s="146">
        <v>1</v>
      </c>
      <c r="U13" s="145">
        <v>1</v>
      </c>
      <c r="V13" s="81"/>
      <c r="W13" s="146" t="s">
        <v>613</v>
      </c>
      <c r="X13" s="146">
        <v>1</v>
      </c>
      <c r="Y13" s="145">
        <v>1</v>
      </c>
      <c r="Z13" s="146"/>
      <c r="AA13" s="146" t="s">
        <v>613</v>
      </c>
      <c r="AB13" s="146">
        <v>1</v>
      </c>
      <c r="AC13" s="145">
        <v>1</v>
      </c>
      <c r="AD13" s="146"/>
      <c r="AE13" s="146" t="s">
        <v>613</v>
      </c>
      <c r="AF13" s="146">
        <v>1</v>
      </c>
      <c r="AG13" s="145">
        <v>1</v>
      </c>
      <c r="AH13" s="146"/>
      <c r="AI13" s="146" t="s">
        <v>613</v>
      </c>
      <c r="AJ13" s="146">
        <v>1</v>
      </c>
      <c r="AK13" s="145">
        <v>1</v>
      </c>
      <c r="AL13" s="146"/>
      <c r="AM13" s="146" t="s">
        <v>613</v>
      </c>
      <c r="AN13" s="146">
        <v>2</v>
      </c>
      <c r="AO13" s="145">
        <v>1</v>
      </c>
      <c r="AP13" s="127"/>
      <c r="AQ13" s="127"/>
      <c r="AR13" s="127"/>
      <c r="AS13" s="128"/>
      <c r="AT13" s="127"/>
      <c r="AU13" s="127"/>
      <c r="AV13" s="127"/>
      <c r="AW13" s="128"/>
      <c r="AX13" s="127"/>
      <c r="AY13" s="127"/>
      <c r="AZ13" s="127"/>
      <c r="BA13" s="128"/>
      <c r="BB13" s="127"/>
      <c r="BC13" s="127"/>
      <c r="BD13" s="127"/>
      <c r="BE13" s="128"/>
      <c r="BF13" s="76"/>
      <c r="BG13" s="127"/>
      <c r="BH13" s="127"/>
      <c r="BI13" s="128"/>
      <c r="BJ13" s="76"/>
      <c r="BK13" s="127"/>
      <c r="BL13" s="127"/>
      <c r="BM13" s="128"/>
      <c r="BN13" s="76"/>
      <c r="BO13" s="188" t="s">
        <v>613</v>
      </c>
      <c r="BP13" s="188">
        <v>2</v>
      </c>
      <c r="BQ13" s="187">
        <v>1</v>
      </c>
      <c r="BR13" s="188"/>
      <c r="BS13" s="188" t="s">
        <v>613</v>
      </c>
      <c r="BT13" s="188">
        <v>2</v>
      </c>
      <c r="BU13" s="187">
        <v>1</v>
      </c>
      <c r="BV13" s="188"/>
    </row>
    <row r="14" spans="1:74" s="78" customFormat="1" ht="24.75" customHeight="1">
      <c r="A14" s="217"/>
      <c r="B14" s="217"/>
      <c r="C14" s="216"/>
      <c r="D14" s="216"/>
      <c r="E14" s="224"/>
      <c r="F14" s="216"/>
      <c r="G14" s="216"/>
      <c r="H14" s="243" t="s">
        <v>319</v>
      </c>
      <c r="I14" s="212" t="s">
        <v>416</v>
      </c>
      <c r="J14" s="212" t="s">
        <v>259</v>
      </c>
      <c r="K14" s="230"/>
      <c r="L14" s="212" t="s">
        <v>259</v>
      </c>
      <c r="M14" s="212" t="s">
        <v>416</v>
      </c>
      <c r="N14" s="236" t="s">
        <v>523</v>
      </c>
      <c r="O14" s="232" t="s">
        <v>399</v>
      </c>
      <c r="P14" s="234" t="s">
        <v>51</v>
      </c>
      <c r="Q14" s="205"/>
      <c r="R14" s="207" t="s">
        <v>638</v>
      </c>
      <c r="S14" s="201" t="s">
        <v>813</v>
      </c>
      <c r="T14" s="201">
        <v>1</v>
      </c>
      <c r="U14" s="200">
        <v>1</v>
      </c>
      <c r="V14" s="201"/>
      <c r="W14" s="201" t="s">
        <v>813</v>
      </c>
      <c r="X14" s="201">
        <v>1</v>
      </c>
      <c r="Y14" s="200">
        <v>1</v>
      </c>
      <c r="Z14" s="201"/>
      <c r="AA14" s="201" t="s">
        <v>813</v>
      </c>
      <c r="AB14" s="201">
        <v>1</v>
      </c>
      <c r="AC14" s="200">
        <v>1</v>
      </c>
      <c r="AD14" s="201"/>
      <c r="AE14" s="201" t="s">
        <v>813</v>
      </c>
      <c r="AF14" s="201">
        <v>1</v>
      </c>
      <c r="AG14" s="200">
        <v>1</v>
      </c>
      <c r="AH14" s="201"/>
      <c r="AI14" s="201" t="s">
        <v>813</v>
      </c>
      <c r="AJ14" s="201">
        <v>1</v>
      </c>
      <c r="AK14" s="200">
        <v>1</v>
      </c>
      <c r="AL14" s="201"/>
      <c r="AM14" s="201" t="s">
        <v>813</v>
      </c>
      <c r="AN14" s="201">
        <v>1</v>
      </c>
      <c r="AO14" s="200">
        <v>1</v>
      </c>
      <c r="AP14" s="201"/>
      <c r="AQ14" s="201"/>
      <c r="AR14" s="201"/>
      <c r="AS14" s="200"/>
      <c r="AT14" s="201"/>
      <c r="AU14" s="201"/>
      <c r="AV14" s="201"/>
      <c r="AW14" s="200"/>
      <c r="AX14" s="201"/>
      <c r="AY14" s="201"/>
      <c r="AZ14" s="201"/>
      <c r="BA14" s="200"/>
      <c r="BB14" s="201"/>
      <c r="BC14" s="201"/>
      <c r="BD14" s="201"/>
      <c r="BE14" s="200"/>
      <c r="BF14" s="201"/>
      <c r="BG14" s="201"/>
      <c r="BH14" s="201"/>
      <c r="BI14" s="200"/>
      <c r="BJ14" s="201"/>
      <c r="BK14" s="201"/>
      <c r="BL14" s="201"/>
      <c r="BM14" s="200"/>
      <c r="BN14" s="201"/>
      <c r="BO14" s="201" t="s">
        <v>614</v>
      </c>
      <c r="BP14" s="201">
        <v>1</v>
      </c>
      <c r="BQ14" s="200">
        <v>1</v>
      </c>
      <c r="BR14" s="201"/>
      <c r="BS14" s="201" t="s">
        <v>813</v>
      </c>
      <c r="BT14" s="201">
        <v>1</v>
      </c>
      <c r="BU14" s="200">
        <v>1</v>
      </c>
      <c r="BV14" s="201"/>
    </row>
    <row r="15" spans="1:74" s="78" customFormat="1" ht="24.75" customHeight="1">
      <c r="A15" s="217"/>
      <c r="B15" s="217"/>
      <c r="C15" s="216"/>
      <c r="D15" s="216"/>
      <c r="E15" s="224"/>
      <c r="F15" s="216"/>
      <c r="G15" s="216"/>
      <c r="H15" s="244"/>
      <c r="I15" s="213"/>
      <c r="J15" s="213"/>
      <c r="K15" s="213"/>
      <c r="L15" s="213"/>
      <c r="M15" s="213"/>
      <c r="N15" s="237"/>
      <c r="O15" s="233"/>
      <c r="P15" s="235"/>
      <c r="Q15" s="206"/>
      <c r="R15" s="209"/>
      <c r="S15" s="202"/>
      <c r="T15" s="202"/>
      <c r="U15" s="203"/>
      <c r="V15" s="202"/>
      <c r="W15" s="202"/>
      <c r="X15" s="202"/>
      <c r="Y15" s="203"/>
      <c r="Z15" s="202"/>
      <c r="AA15" s="202"/>
      <c r="AB15" s="202"/>
      <c r="AC15" s="203"/>
      <c r="AD15" s="202"/>
      <c r="AE15" s="202"/>
      <c r="AF15" s="202"/>
      <c r="AG15" s="203"/>
      <c r="AH15" s="202"/>
      <c r="AI15" s="202"/>
      <c r="AJ15" s="202"/>
      <c r="AK15" s="203"/>
      <c r="AL15" s="202"/>
      <c r="AM15" s="202"/>
      <c r="AN15" s="202"/>
      <c r="AO15" s="203"/>
      <c r="AP15" s="202"/>
      <c r="AQ15" s="202"/>
      <c r="AR15" s="202"/>
      <c r="AS15" s="203"/>
      <c r="AT15" s="202"/>
      <c r="AU15" s="202"/>
      <c r="AV15" s="202"/>
      <c r="AW15" s="203"/>
      <c r="AX15" s="202"/>
      <c r="AY15" s="202"/>
      <c r="AZ15" s="202"/>
      <c r="BA15" s="203"/>
      <c r="BB15" s="202"/>
      <c r="BC15" s="202"/>
      <c r="BD15" s="202"/>
      <c r="BE15" s="203"/>
      <c r="BF15" s="202"/>
      <c r="BG15" s="202"/>
      <c r="BH15" s="202"/>
      <c r="BI15" s="203"/>
      <c r="BJ15" s="202"/>
      <c r="BK15" s="202"/>
      <c r="BL15" s="202"/>
      <c r="BM15" s="203"/>
      <c r="BN15" s="202"/>
      <c r="BO15" s="202"/>
      <c r="BP15" s="202"/>
      <c r="BQ15" s="203"/>
      <c r="BR15" s="202"/>
      <c r="BS15" s="202"/>
      <c r="BT15" s="202"/>
      <c r="BU15" s="203"/>
      <c r="BV15" s="202"/>
    </row>
    <row r="16" spans="1:74" s="78" customFormat="1" ht="102">
      <c r="A16" s="217"/>
      <c r="B16" s="217"/>
      <c r="C16" s="216"/>
      <c r="D16" s="216"/>
      <c r="E16" s="224"/>
      <c r="F16" s="216"/>
      <c r="G16" s="216"/>
      <c r="H16" s="239" t="s">
        <v>321</v>
      </c>
      <c r="I16" s="212"/>
      <c r="J16" s="212" t="s">
        <v>398</v>
      </c>
      <c r="K16" s="212" t="s">
        <v>639</v>
      </c>
      <c r="L16" s="212" t="s">
        <v>475</v>
      </c>
      <c r="M16" s="212" t="s">
        <v>400</v>
      </c>
      <c r="N16" s="210" t="s">
        <v>523</v>
      </c>
      <c r="O16" s="241" t="s">
        <v>394</v>
      </c>
      <c r="P16" s="234" t="s">
        <v>51</v>
      </c>
      <c r="Q16" s="204" t="s">
        <v>18</v>
      </c>
      <c r="R16" s="207" t="s">
        <v>638</v>
      </c>
      <c r="S16" s="197" t="s">
        <v>814</v>
      </c>
      <c r="T16" s="127"/>
      <c r="U16" s="128"/>
      <c r="V16" s="127"/>
      <c r="W16" s="147" t="s">
        <v>723</v>
      </c>
      <c r="X16" s="127"/>
      <c r="Y16" s="128"/>
      <c r="Z16" s="127"/>
      <c r="AA16" s="153" t="s">
        <v>723</v>
      </c>
      <c r="AB16" s="201"/>
      <c r="AC16" s="200"/>
      <c r="AD16" s="201"/>
      <c r="AE16" s="153" t="s">
        <v>723</v>
      </c>
      <c r="AF16" s="201"/>
      <c r="AG16" s="200"/>
      <c r="AH16" s="201"/>
      <c r="AI16" s="153"/>
      <c r="AJ16" s="201"/>
      <c r="AK16" s="200"/>
      <c r="AL16" s="127"/>
      <c r="AM16" s="153"/>
      <c r="AN16" s="127"/>
      <c r="AO16" s="128"/>
      <c r="AP16" s="127"/>
      <c r="AQ16" s="127"/>
      <c r="AR16" s="127"/>
      <c r="AS16" s="128"/>
      <c r="AT16" s="56"/>
      <c r="AU16" s="56"/>
      <c r="AV16" s="56"/>
      <c r="AW16" s="85"/>
      <c r="AX16" s="56"/>
      <c r="AY16" s="127"/>
      <c r="AZ16" s="56"/>
      <c r="BA16" s="128"/>
      <c r="BB16" s="56"/>
      <c r="BC16" s="56"/>
      <c r="BD16" s="56"/>
      <c r="BE16" s="128"/>
      <c r="BF16" s="76"/>
      <c r="BG16" s="56"/>
      <c r="BH16" s="56"/>
      <c r="BI16" s="77"/>
      <c r="BJ16" s="76"/>
      <c r="BK16" s="56"/>
      <c r="BL16" s="56"/>
      <c r="BM16" s="77"/>
      <c r="BN16" s="76"/>
      <c r="BO16" s="188"/>
      <c r="BP16" s="188"/>
      <c r="BQ16" s="187"/>
      <c r="BR16" s="188"/>
      <c r="BS16" s="188"/>
      <c r="BT16" s="188"/>
      <c r="BU16" s="187"/>
      <c r="BV16" s="188"/>
    </row>
    <row r="17" spans="1:74" s="78" customFormat="1" ht="76.5">
      <c r="A17" s="217"/>
      <c r="B17" s="217"/>
      <c r="C17" s="216"/>
      <c r="D17" s="216"/>
      <c r="E17" s="224"/>
      <c r="F17" s="216"/>
      <c r="G17" s="216"/>
      <c r="H17" s="240"/>
      <c r="I17" s="213"/>
      <c r="J17" s="213"/>
      <c r="K17" s="213"/>
      <c r="L17" s="213"/>
      <c r="M17" s="213"/>
      <c r="N17" s="211"/>
      <c r="O17" s="242"/>
      <c r="P17" s="235"/>
      <c r="Q17" s="205"/>
      <c r="R17" s="208"/>
      <c r="S17" s="197" t="s">
        <v>814</v>
      </c>
      <c r="T17" s="127"/>
      <c r="U17" s="128"/>
      <c r="V17" s="127"/>
      <c r="W17" s="127" t="s">
        <v>724</v>
      </c>
      <c r="X17" s="127"/>
      <c r="Y17" s="128"/>
      <c r="Z17" s="127"/>
      <c r="AA17" s="153" t="s">
        <v>724</v>
      </c>
      <c r="AB17" s="202"/>
      <c r="AC17" s="203"/>
      <c r="AD17" s="202"/>
      <c r="AE17" s="153" t="s">
        <v>724</v>
      </c>
      <c r="AF17" s="201"/>
      <c r="AG17" s="200"/>
      <c r="AH17" s="201"/>
      <c r="AI17" s="153"/>
      <c r="AJ17" s="201"/>
      <c r="AK17" s="200"/>
      <c r="AL17" s="127"/>
      <c r="AM17" s="153"/>
      <c r="AN17" s="127"/>
      <c r="AO17" s="128"/>
      <c r="AP17" s="127"/>
      <c r="AQ17" s="127"/>
      <c r="AR17" s="127"/>
      <c r="AS17" s="128"/>
      <c r="AT17" s="56"/>
      <c r="AU17" s="56"/>
      <c r="AV17" s="56"/>
      <c r="AW17" s="85"/>
      <c r="AX17" s="56"/>
      <c r="AY17" s="127"/>
      <c r="AZ17" s="127"/>
      <c r="BA17" s="128"/>
      <c r="BB17" s="56"/>
      <c r="BC17" s="127"/>
      <c r="BD17" s="127"/>
      <c r="BE17" s="128"/>
      <c r="BF17" s="76"/>
      <c r="BG17" s="56"/>
      <c r="BH17" s="56"/>
      <c r="BI17" s="77"/>
      <c r="BJ17" s="76"/>
      <c r="BK17" s="56"/>
      <c r="BL17" s="56"/>
      <c r="BM17" s="77"/>
      <c r="BN17" s="76"/>
      <c r="BO17" s="188"/>
      <c r="BP17" s="188"/>
      <c r="BQ17" s="187"/>
      <c r="BR17" s="188"/>
      <c r="BS17" s="188"/>
      <c r="BT17" s="188"/>
      <c r="BU17" s="187"/>
      <c r="BV17" s="188"/>
    </row>
    <row r="18" spans="1:74" s="78" customFormat="1" ht="60" customHeight="1">
      <c r="A18" s="217"/>
      <c r="B18" s="217"/>
      <c r="C18" s="216"/>
      <c r="D18" s="216"/>
      <c r="E18" s="224"/>
      <c r="F18" s="216"/>
      <c r="G18" s="216"/>
      <c r="H18" s="240"/>
      <c r="I18" s="213"/>
      <c r="J18" s="213"/>
      <c r="K18" s="213"/>
      <c r="L18" s="213"/>
      <c r="M18" s="213"/>
      <c r="N18" s="211"/>
      <c r="O18" s="242"/>
      <c r="P18" s="235"/>
      <c r="Q18" s="205"/>
      <c r="R18" s="208"/>
      <c r="S18" s="197" t="s">
        <v>814</v>
      </c>
      <c r="T18" s="153"/>
      <c r="U18" s="154"/>
      <c r="V18" s="153"/>
      <c r="W18" s="153" t="s">
        <v>726</v>
      </c>
      <c r="X18" s="153"/>
      <c r="Y18" s="154"/>
      <c r="Z18" s="153"/>
      <c r="AA18" s="153" t="s">
        <v>726</v>
      </c>
      <c r="AB18" s="150"/>
      <c r="AC18" s="152"/>
      <c r="AD18" s="150"/>
      <c r="AE18" s="153" t="s">
        <v>726</v>
      </c>
      <c r="AF18" s="149"/>
      <c r="AG18" s="151"/>
      <c r="AH18" s="149"/>
      <c r="AI18" s="153"/>
      <c r="AJ18" s="149"/>
      <c r="AK18" s="151"/>
      <c r="AL18" s="153"/>
      <c r="AM18" s="153"/>
      <c r="AN18" s="153"/>
      <c r="AO18" s="154"/>
      <c r="AP18" s="153"/>
      <c r="AQ18" s="153"/>
      <c r="AR18" s="153"/>
      <c r="AS18" s="154"/>
      <c r="AT18" s="56"/>
      <c r="AU18" s="56"/>
      <c r="AV18" s="56"/>
      <c r="AW18" s="85"/>
      <c r="AX18" s="56"/>
      <c r="AY18" s="153"/>
      <c r="AZ18" s="153"/>
      <c r="BA18" s="154"/>
      <c r="BB18" s="56"/>
      <c r="BC18" s="153"/>
      <c r="BD18" s="153"/>
      <c r="BE18" s="154"/>
      <c r="BF18" s="76"/>
      <c r="BG18" s="56"/>
      <c r="BH18" s="56"/>
      <c r="BI18" s="77"/>
      <c r="BJ18" s="76"/>
      <c r="BK18" s="56"/>
      <c r="BL18" s="56"/>
      <c r="BM18" s="77"/>
      <c r="BN18" s="76"/>
      <c r="BO18" s="188"/>
      <c r="BP18" s="188"/>
      <c r="BQ18" s="187"/>
      <c r="BR18" s="188"/>
      <c r="BS18" s="188"/>
      <c r="BT18" s="188"/>
      <c r="BU18" s="187"/>
      <c r="BV18" s="188"/>
    </row>
    <row r="19" spans="1:74" s="78" customFormat="1" ht="79.5" customHeight="1">
      <c r="A19" s="217"/>
      <c r="B19" s="217"/>
      <c r="C19" s="216"/>
      <c r="D19" s="216"/>
      <c r="E19" s="224"/>
      <c r="F19" s="216"/>
      <c r="G19" s="216"/>
      <c r="H19" s="217"/>
      <c r="I19" s="216"/>
      <c r="J19" s="216"/>
      <c r="K19" s="216"/>
      <c r="L19" s="216"/>
      <c r="M19" s="216"/>
      <c r="N19" s="231"/>
      <c r="O19" s="225"/>
      <c r="P19" s="226"/>
      <c r="Q19" s="206"/>
      <c r="R19" s="209"/>
      <c r="S19" s="197" t="s">
        <v>814</v>
      </c>
      <c r="T19" s="127"/>
      <c r="U19" s="128"/>
      <c r="V19" s="127"/>
      <c r="W19" s="127" t="s">
        <v>725</v>
      </c>
      <c r="X19" s="127"/>
      <c r="Y19" s="128"/>
      <c r="Z19" s="127"/>
      <c r="AA19" s="153" t="s">
        <v>725</v>
      </c>
      <c r="AB19" s="127"/>
      <c r="AC19" s="128"/>
      <c r="AD19" s="127"/>
      <c r="AE19" s="153" t="s">
        <v>725</v>
      </c>
      <c r="AF19" s="127"/>
      <c r="AG19" s="128"/>
      <c r="AH19" s="127"/>
      <c r="AI19" s="153"/>
      <c r="AJ19" s="127"/>
      <c r="AK19" s="128"/>
      <c r="AL19" s="127"/>
      <c r="AM19" s="153"/>
      <c r="AN19" s="127"/>
      <c r="AO19" s="128"/>
      <c r="AP19" s="127"/>
      <c r="AQ19" s="127"/>
      <c r="AR19" s="127"/>
      <c r="AS19" s="128"/>
      <c r="AT19" s="76"/>
      <c r="AU19" s="76"/>
      <c r="AV19" s="76"/>
      <c r="AW19" s="76"/>
      <c r="AX19" s="76"/>
      <c r="AY19" s="102"/>
      <c r="AZ19" s="127"/>
      <c r="BA19" s="128"/>
      <c r="BB19" s="76"/>
      <c r="BC19" s="127"/>
      <c r="BD19" s="127"/>
      <c r="BE19" s="128"/>
      <c r="BF19" s="76"/>
      <c r="BG19" s="76"/>
      <c r="BH19" s="76"/>
      <c r="BI19" s="76"/>
      <c r="BJ19" s="76"/>
      <c r="BK19" s="56"/>
      <c r="BL19" s="56"/>
      <c r="BM19" s="77"/>
      <c r="BN19" s="76"/>
      <c r="BO19" s="188"/>
      <c r="BP19" s="188"/>
      <c r="BQ19" s="187"/>
      <c r="BR19" s="188"/>
      <c r="BS19" s="188"/>
      <c r="BT19" s="188"/>
      <c r="BU19" s="187"/>
      <c r="BV19" s="188"/>
    </row>
    <row r="20" spans="1:74" s="88" customFormat="1" ht="89.25">
      <c r="A20" s="217" t="s">
        <v>322</v>
      </c>
      <c r="B20" s="217"/>
      <c r="C20" s="216"/>
      <c r="D20" s="216" t="s">
        <v>24</v>
      </c>
      <c r="E20" s="224" t="s">
        <v>470</v>
      </c>
      <c r="F20" s="216" t="s">
        <v>387</v>
      </c>
      <c r="G20" s="216" t="s">
        <v>505</v>
      </c>
      <c r="H20" s="129" t="s">
        <v>323</v>
      </c>
      <c r="I20" s="131"/>
      <c r="J20" s="131" t="s">
        <v>395</v>
      </c>
      <c r="K20" s="212" t="s">
        <v>633</v>
      </c>
      <c r="L20" s="131" t="s">
        <v>471</v>
      </c>
      <c r="M20" s="131" t="s">
        <v>396</v>
      </c>
      <c r="N20" s="80" t="s">
        <v>393</v>
      </c>
      <c r="O20" s="80" t="s">
        <v>394</v>
      </c>
      <c r="P20" s="134" t="s">
        <v>51</v>
      </c>
      <c r="Q20" s="204" t="s">
        <v>13</v>
      </c>
      <c r="R20" s="131" t="s">
        <v>637</v>
      </c>
      <c r="S20" s="82" t="s">
        <v>718</v>
      </c>
      <c r="T20" s="153">
        <v>0</v>
      </c>
      <c r="U20" s="154">
        <v>0</v>
      </c>
      <c r="V20" s="81"/>
      <c r="W20" s="82" t="s">
        <v>719</v>
      </c>
      <c r="X20" s="153">
        <v>0</v>
      </c>
      <c r="Y20" s="154">
        <v>0</v>
      </c>
      <c r="Z20" s="153"/>
      <c r="AA20" s="82" t="s">
        <v>719</v>
      </c>
      <c r="AB20" s="153" t="s">
        <v>720</v>
      </c>
      <c r="AC20" s="154">
        <f>18806665/102733200</f>
        <v>0.1830631675057333</v>
      </c>
      <c r="AD20" s="153"/>
      <c r="AE20" s="82" t="s">
        <v>719</v>
      </c>
      <c r="AF20" s="153" t="s">
        <v>720</v>
      </c>
      <c r="AG20" s="154">
        <f>18806665/102733200</f>
        <v>0.1830631675057333</v>
      </c>
      <c r="AH20" s="153"/>
      <c r="AI20" s="82" t="s">
        <v>719</v>
      </c>
      <c r="AJ20" s="153" t="s">
        <v>720</v>
      </c>
      <c r="AK20" s="154">
        <f>18806665/102733200</f>
        <v>0.1830631675057333</v>
      </c>
      <c r="AL20" s="153"/>
      <c r="AM20" s="82" t="s">
        <v>719</v>
      </c>
      <c r="AN20" s="153">
        <v>40902343</v>
      </c>
      <c r="AO20" s="154">
        <f>40902343/102733200</f>
        <v>0.3981414284768702</v>
      </c>
      <c r="AP20" s="153"/>
      <c r="AQ20" s="82"/>
      <c r="AR20" s="82"/>
      <c r="AS20" s="128"/>
      <c r="AT20" s="76"/>
      <c r="AU20" s="82"/>
      <c r="AV20" s="82"/>
      <c r="AW20" s="128"/>
      <c r="AX20" s="76"/>
      <c r="AY20" s="82"/>
      <c r="AZ20" s="82"/>
      <c r="BA20" s="128"/>
      <c r="BB20" s="76"/>
      <c r="BC20" s="82"/>
      <c r="BD20" s="82"/>
      <c r="BE20" s="128"/>
      <c r="BF20" s="76"/>
      <c r="BG20" s="82"/>
      <c r="BH20" s="82"/>
      <c r="BI20" s="128"/>
      <c r="BJ20" s="76"/>
      <c r="BK20" s="73"/>
      <c r="BL20" s="73"/>
      <c r="BM20" s="83"/>
      <c r="BN20" s="76"/>
      <c r="BO20" s="82" t="s">
        <v>719</v>
      </c>
      <c r="BP20" s="188">
        <v>40902343</v>
      </c>
      <c r="BQ20" s="187">
        <f>40902343/102733200</f>
        <v>0.3981414284768702</v>
      </c>
      <c r="BR20" s="188"/>
      <c r="BS20" s="82" t="s">
        <v>719</v>
      </c>
      <c r="BT20" s="188">
        <v>40902343</v>
      </c>
      <c r="BU20" s="187">
        <f>40902343/102733200</f>
        <v>0.3981414284768702</v>
      </c>
      <c r="BV20" s="188"/>
    </row>
    <row r="21" spans="1:74" s="88" customFormat="1" ht="102">
      <c r="A21" s="217"/>
      <c r="B21" s="217"/>
      <c r="C21" s="216"/>
      <c r="D21" s="216"/>
      <c r="E21" s="224"/>
      <c r="F21" s="216"/>
      <c r="G21" s="216"/>
      <c r="H21" s="129" t="s">
        <v>324</v>
      </c>
      <c r="I21" s="131"/>
      <c r="J21" s="131" t="s">
        <v>398</v>
      </c>
      <c r="K21" s="230"/>
      <c r="L21" s="131" t="s">
        <v>524</v>
      </c>
      <c r="M21" s="131" t="s">
        <v>318</v>
      </c>
      <c r="N21" s="109" t="s">
        <v>523</v>
      </c>
      <c r="O21" s="84" t="s">
        <v>522</v>
      </c>
      <c r="P21" s="134" t="s">
        <v>51</v>
      </c>
      <c r="Q21" s="205"/>
      <c r="R21" s="131" t="s">
        <v>638</v>
      </c>
      <c r="S21" s="127" t="s">
        <v>727</v>
      </c>
      <c r="T21" s="127"/>
      <c r="U21" s="128"/>
      <c r="V21" s="81"/>
      <c r="W21" s="156" t="s">
        <v>727</v>
      </c>
      <c r="X21" s="127"/>
      <c r="Y21" s="128"/>
      <c r="Z21" s="127"/>
      <c r="AA21" s="156" t="s">
        <v>727</v>
      </c>
      <c r="AB21" s="127"/>
      <c r="AC21" s="128"/>
      <c r="AD21" s="127"/>
      <c r="AE21" s="156" t="s">
        <v>727</v>
      </c>
      <c r="AF21" s="127"/>
      <c r="AG21" s="128"/>
      <c r="AH21" s="127"/>
      <c r="AI21" s="156" t="s">
        <v>727</v>
      </c>
      <c r="AJ21" s="127"/>
      <c r="AK21" s="128"/>
      <c r="AL21" s="127"/>
      <c r="AM21" s="156" t="s">
        <v>727</v>
      </c>
      <c r="AN21" s="127"/>
      <c r="AO21" s="128"/>
      <c r="AP21" s="127"/>
      <c r="AQ21" s="127"/>
      <c r="AR21" s="127"/>
      <c r="AS21" s="128"/>
      <c r="AT21" s="127"/>
      <c r="AU21" s="127"/>
      <c r="AV21" s="127"/>
      <c r="AW21" s="128"/>
      <c r="AX21" s="127"/>
      <c r="AY21" s="127"/>
      <c r="AZ21" s="127"/>
      <c r="BA21" s="128"/>
      <c r="BB21" s="127"/>
      <c r="BC21" s="127"/>
      <c r="BD21" s="127"/>
      <c r="BE21" s="128"/>
      <c r="BF21" s="76"/>
      <c r="BG21" s="127"/>
      <c r="BH21" s="127"/>
      <c r="BI21" s="128"/>
      <c r="BJ21" s="76"/>
      <c r="BK21" s="127"/>
      <c r="BL21" s="127"/>
      <c r="BM21" s="128"/>
      <c r="BN21" s="76"/>
      <c r="BO21" s="188" t="s">
        <v>727</v>
      </c>
      <c r="BP21" s="188"/>
      <c r="BQ21" s="187"/>
      <c r="BR21" s="188"/>
      <c r="BS21" s="188" t="s">
        <v>727</v>
      </c>
      <c r="BT21" s="188"/>
      <c r="BU21" s="187"/>
      <c r="BV21" s="188"/>
    </row>
    <row r="22" spans="1:74" ht="12.75">
      <c r="A22" s="217"/>
      <c r="B22" s="217"/>
      <c r="C22" s="216"/>
      <c r="D22" s="216"/>
      <c r="E22" s="224"/>
      <c r="F22" s="216"/>
      <c r="G22" s="216"/>
      <c r="H22" s="215" t="s">
        <v>325</v>
      </c>
      <c r="I22" s="216" t="s">
        <v>416</v>
      </c>
      <c r="J22" s="216" t="s">
        <v>259</v>
      </c>
      <c r="K22" s="230"/>
      <c r="L22" s="212" t="s">
        <v>259</v>
      </c>
      <c r="M22" s="212" t="s">
        <v>416</v>
      </c>
      <c r="N22" s="236" t="s">
        <v>523</v>
      </c>
      <c r="O22" s="232" t="s">
        <v>399</v>
      </c>
      <c r="P22" s="234" t="s">
        <v>51</v>
      </c>
      <c r="Q22" s="205"/>
      <c r="R22" s="207" t="s">
        <v>638</v>
      </c>
      <c r="S22" s="228" t="s">
        <v>614</v>
      </c>
      <c r="T22" s="228"/>
      <c r="U22" s="229"/>
      <c r="V22" s="228"/>
      <c r="W22" s="228" t="s">
        <v>614</v>
      </c>
      <c r="X22" s="228"/>
      <c r="Y22" s="229"/>
      <c r="Z22" s="228"/>
      <c r="AA22" s="228" t="s">
        <v>614</v>
      </c>
      <c r="AB22" s="228"/>
      <c r="AC22" s="229"/>
      <c r="AD22" s="228"/>
      <c r="AE22" s="228" t="s">
        <v>614</v>
      </c>
      <c r="AF22" s="228"/>
      <c r="AG22" s="229"/>
      <c r="AH22" s="228"/>
      <c r="AI22" s="228" t="s">
        <v>614</v>
      </c>
      <c r="AJ22" s="228"/>
      <c r="AK22" s="229"/>
      <c r="AL22" s="228"/>
      <c r="AM22" s="228" t="s">
        <v>614</v>
      </c>
      <c r="AN22" s="228"/>
      <c r="AO22" s="229"/>
      <c r="AP22" s="228"/>
      <c r="AQ22" s="228"/>
      <c r="AR22" s="228"/>
      <c r="AS22" s="229"/>
      <c r="AT22" s="228"/>
      <c r="AU22" s="228"/>
      <c r="AV22" s="228"/>
      <c r="AW22" s="229"/>
      <c r="AX22" s="228"/>
      <c r="AY22" s="228"/>
      <c r="AZ22" s="228"/>
      <c r="BA22" s="229"/>
      <c r="BB22" s="228"/>
      <c r="BC22" s="228"/>
      <c r="BD22" s="228"/>
      <c r="BE22" s="229"/>
      <c r="BF22" s="228"/>
      <c r="BG22" s="228"/>
      <c r="BH22" s="228"/>
      <c r="BI22" s="229"/>
      <c r="BJ22" s="228"/>
      <c r="BK22" s="228"/>
      <c r="BL22" s="228"/>
      <c r="BM22" s="229"/>
      <c r="BN22" s="228"/>
      <c r="BO22" s="228" t="s">
        <v>614</v>
      </c>
      <c r="BP22" s="228"/>
      <c r="BQ22" s="229"/>
      <c r="BR22" s="228"/>
      <c r="BS22" s="228" t="s">
        <v>614</v>
      </c>
      <c r="BT22" s="228"/>
      <c r="BU22" s="229"/>
      <c r="BV22" s="228"/>
    </row>
    <row r="23" spans="1:74" ht="12.75">
      <c r="A23" s="217"/>
      <c r="B23" s="217"/>
      <c r="C23" s="216"/>
      <c r="D23" s="216"/>
      <c r="E23" s="224"/>
      <c r="F23" s="216"/>
      <c r="G23" s="216"/>
      <c r="H23" s="238"/>
      <c r="I23" s="216"/>
      <c r="J23" s="216"/>
      <c r="K23" s="213"/>
      <c r="L23" s="213"/>
      <c r="M23" s="213"/>
      <c r="N23" s="237"/>
      <c r="O23" s="233"/>
      <c r="P23" s="235"/>
      <c r="Q23" s="206"/>
      <c r="R23" s="209"/>
      <c r="S23" s="228"/>
      <c r="T23" s="228"/>
      <c r="U23" s="229"/>
      <c r="V23" s="228"/>
      <c r="W23" s="228"/>
      <c r="X23" s="228"/>
      <c r="Y23" s="229"/>
      <c r="Z23" s="228"/>
      <c r="AA23" s="228"/>
      <c r="AB23" s="228"/>
      <c r="AC23" s="229"/>
      <c r="AD23" s="228"/>
      <c r="AE23" s="228"/>
      <c r="AF23" s="228"/>
      <c r="AG23" s="229"/>
      <c r="AH23" s="228"/>
      <c r="AI23" s="228"/>
      <c r="AJ23" s="228"/>
      <c r="AK23" s="229"/>
      <c r="AL23" s="228"/>
      <c r="AM23" s="228"/>
      <c r="AN23" s="228"/>
      <c r="AO23" s="229"/>
      <c r="AP23" s="228"/>
      <c r="AQ23" s="228"/>
      <c r="AR23" s="228"/>
      <c r="AS23" s="229"/>
      <c r="AT23" s="228"/>
      <c r="AU23" s="228"/>
      <c r="AV23" s="228"/>
      <c r="AW23" s="229"/>
      <c r="AX23" s="228"/>
      <c r="AY23" s="228"/>
      <c r="AZ23" s="228"/>
      <c r="BA23" s="229"/>
      <c r="BB23" s="228"/>
      <c r="BC23" s="228"/>
      <c r="BD23" s="228"/>
      <c r="BE23" s="229"/>
      <c r="BF23" s="228"/>
      <c r="BG23" s="228"/>
      <c r="BH23" s="228"/>
      <c r="BI23" s="229"/>
      <c r="BJ23" s="228"/>
      <c r="BK23" s="228"/>
      <c r="BL23" s="228"/>
      <c r="BM23" s="229"/>
      <c r="BN23" s="228"/>
      <c r="BO23" s="228"/>
      <c r="BP23" s="228"/>
      <c r="BQ23" s="229"/>
      <c r="BR23" s="228"/>
      <c r="BS23" s="228"/>
      <c r="BT23" s="228"/>
      <c r="BU23" s="229"/>
      <c r="BV23" s="228"/>
    </row>
    <row r="24" spans="1:74" ht="114.75">
      <c r="A24" s="217"/>
      <c r="B24" s="217"/>
      <c r="C24" s="216"/>
      <c r="D24" s="216"/>
      <c r="E24" s="224"/>
      <c r="F24" s="216"/>
      <c r="G24" s="216"/>
      <c r="H24" s="217" t="s">
        <v>326</v>
      </c>
      <c r="I24" s="216"/>
      <c r="J24" s="216" t="s">
        <v>398</v>
      </c>
      <c r="K24" s="216" t="s">
        <v>639</v>
      </c>
      <c r="L24" s="216" t="s">
        <v>475</v>
      </c>
      <c r="M24" s="216" t="s">
        <v>400</v>
      </c>
      <c r="N24" s="231" t="s">
        <v>523</v>
      </c>
      <c r="O24" s="225" t="s">
        <v>394</v>
      </c>
      <c r="P24" s="226" t="s">
        <v>51</v>
      </c>
      <c r="Q24" s="227" t="s">
        <v>18</v>
      </c>
      <c r="R24" s="220" t="s">
        <v>638</v>
      </c>
      <c r="S24" s="102"/>
      <c r="T24" s="156"/>
      <c r="U24" s="155"/>
      <c r="V24" s="156"/>
      <c r="W24" s="156" t="s">
        <v>723</v>
      </c>
      <c r="X24" s="156"/>
      <c r="Y24" s="155"/>
      <c r="Z24" s="156"/>
      <c r="AA24" s="156" t="s">
        <v>723</v>
      </c>
      <c r="AB24" s="201"/>
      <c r="AC24" s="200"/>
      <c r="AD24" s="201"/>
      <c r="AE24" s="156" t="s">
        <v>723</v>
      </c>
      <c r="AF24" s="201"/>
      <c r="AG24" s="200"/>
      <c r="AH24" s="201"/>
      <c r="AI24" s="156"/>
      <c r="AJ24" s="201"/>
      <c r="AK24" s="200"/>
      <c r="AL24" s="156"/>
      <c r="AM24" s="156"/>
      <c r="AN24" s="156"/>
      <c r="AO24" s="155"/>
      <c r="AP24" s="156"/>
      <c r="AQ24" s="127"/>
      <c r="AR24" s="127"/>
      <c r="AS24" s="128"/>
      <c r="AT24" s="56"/>
      <c r="AU24" s="56"/>
      <c r="AV24" s="56"/>
      <c r="AW24" s="85"/>
      <c r="AX24" s="56"/>
      <c r="AY24" s="127"/>
      <c r="AZ24" s="56"/>
      <c r="BA24" s="128"/>
      <c r="BB24" s="56"/>
      <c r="BC24" s="56"/>
      <c r="BD24" s="56"/>
      <c r="BE24" s="128"/>
      <c r="BF24" s="76"/>
      <c r="BG24" s="56"/>
      <c r="BH24" s="56"/>
      <c r="BI24" s="77"/>
      <c r="BJ24" s="76"/>
      <c r="BK24" s="56"/>
      <c r="BL24" s="56"/>
      <c r="BM24" s="77"/>
      <c r="BN24" s="76"/>
      <c r="BO24" s="188"/>
      <c r="BP24" s="188"/>
      <c r="BQ24" s="187"/>
      <c r="BR24" s="188"/>
      <c r="BS24" s="188"/>
      <c r="BT24" s="188"/>
      <c r="BU24" s="187"/>
      <c r="BV24" s="188"/>
    </row>
    <row r="25" spans="1:74" ht="63.75">
      <c r="A25" s="217"/>
      <c r="B25" s="217"/>
      <c r="C25" s="216"/>
      <c r="D25" s="216"/>
      <c r="E25" s="224"/>
      <c r="F25" s="216"/>
      <c r="G25" s="216"/>
      <c r="H25" s="217"/>
      <c r="I25" s="216"/>
      <c r="J25" s="216"/>
      <c r="K25" s="216"/>
      <c r="L25" s="216"/>
      <c r="M25" s="216"/>
      <c r="N25" s="231"/>
      <c r="O25" s="225"/>
      <c r="P25" s="226"/>
      <c r="Q25" s="227"/>
      <c r="R25" s="220"/>
      <c r="S25" s="102"/>
      <c r="T25" s="156"/>
      <c r="U25" s="155"/>
      <c r="V25" s="156"/>
      <c r="W25" s="156" t="s">
        <v>724</v>
      </c>
      <c r="X25" s="156"/>
      <c r="Y25" s="155"/>
      <c r="Z25" s="156"/>
      <c r="AA25" s="156" t="s">
        <v>724</v>
      </c>
      <c r="AB25" s="202"/>
      <c r="AC25" s="203"/>
      <c r="AD25" s="202"/>
      <c r="AE25" s="156" t="s">
        <v>724</v>
      </c>
      <c r="AF25" s="201"/>
      <c r="AG25" s="200"/>
      <c r="AH25" s="201"/>
      <c r="AI25" s="156"/>
      <c r="AJ25" s="201"/>
      <c r="AK25" s="200"/>
      <c r="AL25" s="156"/>
      <c r="AM25" s="156"/>
      <c r="AN25" s="156"/>
      <c r="AO25" s="155"/>
      <c r="AP25" s="156"/>
      <c r="AQ25" s="127"/>
      <c r="AR25" s="127"/>
      <c r="AS25" s="128"/>
      <c r="AT25" s="56"/>
      <c r="AU25" s="108"/>
      <c r="AV25" s="108"/>
      <c r="AW25" s="108"/>
      <c r="AX25" s="56"/>
      <c r="AY25" s="108"/>
      <c r="AZ25" s="108"/>
      <c r="BA25" s="108"/>
      <c r="BB25" s="56"/>
      <c r="BC25" s="127"/>
      <c r="BD25" s="127"/>
      <c r="BE25" s="128"/>
      <c r="BF25" s="76"/>
      <c r="BG25" s="56"/>
      <c r="BH25" s="56"/>
      <c r="BI25" s="77"/>
      <c r="BJ25" s="76"/>
      <c r="BK25" s="56"/>
      <c r="BL25" s="56"/>
      <c r="BM25" s="77"/>
      <c r="BN25" s="76"/>
      <c r="BO25" s="188"/>
      <c r="BP25" s="188"/>
      <c r="BQ25" s="187"/>
      <c r="BR25" s="188"/>
      <c r="BS25" s="188"/>
      <c r="BT25" s="188"/>
      <c r="BU25" s="187"/>
      <c r="BV25" s="188"/>
    </row>
    <row r="26" spans="1:74" ht="57" customHeight="1">
      <c r="A26" s="217"/>
      <c r="B26" s="217"/>
      <c r="C26" s="216"/>
      <c r="D26" s="216"/>
      <c r="E26" s="224"/>
      <c r="F26" s="216"/>
      <c r="G26" s="216"/>
      <c r="H26" s="217"/>
      <c r="I26" s="216"/>
      <c r="J26" s="216"/>
      <c r="K26" s="216"/>
      <c r="L26" s="216"/>
      <c r="M26" s="216"/>
      <c r="N26" s="231"/>
      <c r="O26" s="225"/>
      <c r="P26" s="226"/>
      <c r="Q26" s="227"/>
      <c r="R26" s="220"/>
      <c r="S26" s="102"/>
      <c r="T26" s="156"/>
      <c r="U26" s="155"/>
      <c r="V26" s="156"/>
      <c r="W26" s="156" t="s">
        <v>726</v>
      </c>
      <c r="X26" s="156"/>
      <c r="Y26" s="155"/>
      <c r="Z26" s="156"/>
      <c r="AA26" s="156" t="s">
        <v>726</v>
      </c>
      <c r="AB26" s="158"/>
      <c r="AC26" s="160"/>
      <c r="AD26" s="158"/>
      <c r="AE26" s="156" t="s">
        <v>726</v>
      </c>
      <c r="AF26" s="157"/>
      <c r="AG26" s="159"/>
      <c r="AH26" s="157"/>
      <c r="AI26" s="156"/>
      <c r="AJ26" s="157"/>
      <c r="AK26" s="159"/>
      <c r="AL26" s="156"/>
      <c r="AM26" s="156"/>
      <c r="AN26" s="156"/>
      <c r="AO26" s="155"/>
      <c r="AP26" s="156"/>
      <c r="AQ26" s="156"/>
      <c r="AR26" s="156"/>
      <c r="AS26" s="155"/>
      <c r="AT26" s="56"/>
      <c r="AU26" s="108"/>
      <c r="AV26" s="108"/>
      <c r="AW26" s="108"/>
      <c r="AX26" s="56"/>
      <c r="AY26" s="108"/>
      <c r="AZ26" s="108"/>
      <c r="BA26" s="108"/>
      <c r="BB26" s="56"/>
      <c r="BC26" s="156"/>
      <c r="BD26" s="156"/>
      <c r="BE26" s="155"/>
      <c r="BF26" s="76"/>
      <c r="BG26" s="56"/>
      <c r="BH26" s="56"/>
      <c r="BI26" s="77"/>
      <c r="BJ26" s="76"/>
      <c r="BK26" s="56"/>
      <c r="BL26" s="56"/>
      <c r="BM26" s="77"/>
      <c r="BN26" s="76"/>
      <c r="BO26" s="188"/>
      <c r="BP26" s="188"/>
      <c r="BQ26" s="187"/>
      <c r="BR26" s="188"/>
      <c r="BS26" s="188"/>
      <c r="BT26" s="188"/>
      <c r="BU26" s="187"/>
      <c r="BV26" s="188"/>
    </row>
    <row r="27" spans="1:74" ht="76.5">
      <c r="A27" s="217"/>
      <c r="B27" s="217"/>
      <c r="C27" s="216"/>
      <c r="D27" s="216"/>
      <c r="E27" s="224"/>
      <c r="F27" s="216"/>
      <c r="G27" s="216"/>
      <c r="H27" s="217"/>
      <c r="I27" s="216"/>
      <c r="J27" s="216"/>
      <c r="K27" s="216"/>
      <c r="L27" s="216"/>
      <c r="M27" s="216"/>
      <c r="N27" s="231"/>
      <c r="O27" s="225"/>
      <c r="P27" s="226"/>
      <c r="Q27" s="227"/>
      <c r="R27" s="220"/>
      <c r="S27" s="102"/>
      <c r="T27" s="156"/>
      <c r="U27" s="155"/>
      <c r="V27" s="156"/>
      <c r="W27" s="156" t="s">
        <v>725</v>
      </c>
      <c r="X27" s="156"/>
      <c r="Y27" s="155"/>
      <c r="Z27" s="156"/>
      <c r="AA27" s="156" t="s">
        <v>725</v>
      </c>
      <c r="AB27" s="156"/>
      <c r="AC27" s="155"/>
      <c r="AD27" s="156"/>
      <c r="AE27" s="156" t="s">
        <v>725</v>
      </c>
      <c r="AF27" s="156"/>
      <c r="AG27" s="155"/>
      <c r="AH27" s="156"/>
      <c r="AI27" s="156"/>
      <c r="AJ27" s="156"/>
      <c r="AK27" s="155"/>
      <c r="AL27" s="156"/>
      <c r="AM27" s="156"/>
      <c r="AN27" s="156"/>
      <c r="AO27" s="155"/>
      <c r="AP27" s="156"/>
      <c r="AQ27" s="108"/>
      <c r="AR27" s="108"/>
      <c r="AS27" s="108"/>
      <c r="AT27" s="76"/>
      <c r="AU27" s="108"/>
      <c r="AV27" s="108"/>
      <c r="AW27" s="108"/>
      <c r="AX27" s="76"/>
      <c r="AY27" s="108"/>
      <c r="AZ27" s="108"/>
      <c r="BA27" s="108"/>
      <c r="BB27" s="76"/>
      <c r="BC27" s="108"/>
      <c r="BD27" s="108"/>
      <c r="BE27" s="108"/>
      <c r="BF27" s="76"/>
      <c r="BG27" s="108"/>
      <c r="BH27" s="108"/>
      <c r="BI27" s="108"/>
      <c r="BJ27" s="76"/>
      <c r="BK27" s="56"/>
      <c r="BL27" s="56"/>
      <c r="BM27" s="77"/>
      <c r="BN27" s="76"/>
      <c r="BO27" s="188"/>
      <c r="BP27" s="188"/>
      <c r="BQ27" s="187"/>
      <c r="BR27" s="188"/>
      <c r="BS27" s="188"/>
      <c r="BT27" s="188"/>
      <c r="BU27" s="187"/>
      <c r="BV27" s="188"/>
    </row>
    <row r="28" spans="1:74" ht="89.25">
      <c r="A28" s="217" t="s">
        <v>327</v>
      </c>
      <c r="B28" s="217"/>
      <c r="C28" s="216" t="s">
        <v>506</v>
      </c>
      <c r="D28" s="216" t="s">
        <v>24</v>
      </c>
      <c r="E28" s="224" t="s">
        <v>470</v>
      </c>
      <c r="F28" s="216" t="s">
        <v>387</v>
      </c>
      <c r="G28" s="216" t="s">
        <v>507</v>
      </c>
      <c r="H28" s="129" t="s">
        <v>328</v>
      </c>
      <c r="I28" s="131"/>
      <c r="J28" s="131" t="s">
        <v>395</v>
      </c>
      <c r="K28" s="212" t="s">
        <v>633</v>
      </c>
      <c r="L28" s="131" t="s">
        <v>471</v>
      </c>
      <c r="M28" s="131" t="s">
        <v>396</v>
      </c>
      <c r="N28" s="80" t="s">
        <v>393</v>
      </c>
      <c r="O28" s="80" t="s">
        <v>394</v>
      </c>
      <c r="P28" s="134" t="s">
        <v>51</v>
      </c>
      <c r="Q28" s="204" t="s">
        <v>13</v>
      </c>
      <c r="R28" s="131" t="s">
        <v>637</v>
      </c>
      <c r="S28" s="82" t="s">
        <v>718</v>
      </c>
      <c r="T28" s="156">
        <v>0</v>
      </c>
      <c r="U28" s="155">
        <v>0</v>
      </c>
      <c r="V28" s="81"/>
      <c r="W28" s="82" t="s">
        <v>719</v>
      </c>
      <c r="X28" s="156">
        <v>0</v>
      </c>
      <c r="Y28" s="155">
        <v>0</v>
      </c>
      <c r="Z28" s="156"/>
      <c r="AA28" s="82" t="s">
        <v>719</v>
      </c>
      <c r="AB28" s="156" t="s">
        <v>720</v>
      </c>
      <c r="AC28" s="155">
        <f>18806665/102733200</f>
        <v>0.1830631675057333</v>
      </c>
      <c r="AD28" s="156"/>
      <c r="AE28" s="82" t="s">
        <v>719</v>
      </c>
      <c r="AF28" s="156" t="s">
        <v>720</v>
      </c>
      <c r="AG28" s="155">
        <f>18806665/102733200</f>
        <v>0.1830631675057333</v>
      </c>
      <c r="AH28" s="156"/>
      <c r="AI28" s="82" t="s">
        <v>719</v>
      </c>
      <c r="AJ28" s="156" t="s">
        <v>720</v>
      </c>
      <c r="AK28" s="155">
        <f>18806665/102733200</f>
        <v>0.1830631675057333</v>
      </c>
      <c r="AL28" s="156"/>
      <c r="AM28" s="82" t="s">
        <v>719</v>
      </c>
      <c r="AN28" s="156">
        <v>40902343</v>
      </c>
      <c r="AO28" s="155">
        <f>40902343/102733200</f>
        <v>0.3981414284768702</v>
      </c>
      <c r="AP28" s="156"/>
      <c r="AQ28" s="82"/>
      <c r="AR28" s="82"/>
      <c r="AS28" s="128"/>
      <c r="AT28" s="76"/>
      <c r="AU28" s="82"/>
      <c r="AV28" s="82"/>
      <c r="AW28" s="128"/>
      <c r="AX28" s="76"/>
      <c r="AY28" s="82"/>
      <c r="AZ28" s="82"/>
      <c r="BA28" s="128"/>
      <c r="BB28" s="76"/>
      <c r="BC28" s="82"/>
      <c r="BD28" s="82"/>
      <c r="BE28" s="128"/>
      <c r="BF28" s="76"/>
      <c r="BG28" s="82"/>
      <c r="BH28" s="82"/>
      <c r="BI28" s="128"/>
      <c r="BJ28" s="76"/>
      <c r="BK28" s="73"/>
      <c r="BL28" s="73"/>
      <c r="BM28" s="83"/>
      <c r="BN28" s="76"/>
      <c r="BO28" s="82" t="s">
        <v>719</v>
      </c>
      <c r="BP28" s="188">
        <v>40902343</v>
      </c>
      <c r="BQ28" s="187">
        <f>40902343/102733200</f>
        <v>0.3981414284768702</v>
      </c>
      <c r="BR28" s="188"/>
      <c r="BS28" s="82" t="s">
        <v>719</v>
      </c>
      <c r="BT28" s="188">
        <v>40902343</v>
      </c>
      <c r="BU28" s="187">
        <f>40902343/102733200</f>
        <v>0.3981414284768702</v>
      </c>
      <c r="BV28" s="188"/>
    </row>
    <row r="29" spans="1:74" ht="102">
      <c r="A29" s="217"/>
      <c r="B29" s="217"/>
      <c r="C29" s="216"/>
      <c r="D29" s="216"/>
      <c r="E29" s="224"/>
      <c r="F29" s="216"/>
      <c r="G29" s="216"/>
      <c r="H29" s="129" t="s">
        <v>329</v>
      </c>
      <c r="I29" s="131"/>
      <c r="J29" s="131" t="s">
        <v>398</v>
      </c>
      <c r="K29" s="230"/>
      <c r="L29" s="131" t="s">
        <v>524</v>
      </c>
      <c r="M29" s="131" t="s">
        <v>318</v>
      </c>
      <c r="N29" s="109" t="s">
        <v>523</v>
      </c>
      <c r="O29" s="84" t="s">
        <v>522</v>
      </c>
      <c r="P29" s="134" t="s">
        <v>51</v>
      </c>
      <c r="Q29" s="205"/>
      <c r="R29" s="131" t="s">
        <v>638</v>
      </c>
      <c r="S29" s="156" t="s">
        <v>727</v>
      </c>
      <c r="T29" s="156"/>
      <c r="U29" s="155"/>
      <c r="V29" s="81"/>
      <c r="W29" s="156" t="s">
        <v>727</v>
      </c>
      <c r="X29" s="156"/>
      <c r="Y29" s="155"/>
      <c r="Z29" s="156"/>
      <c r="AA29" s="156" t="s">
        <v>727</v>
      </c>
      <c r="AB29" s="156"/>
      <c r="AC29" s="155"/>
      <c r="AD29" s="156"/>
      <c r="AE29" s="156" t="s">
        <v>727</v>
      </c>
      <c r="AF29" s="156"/>
      <c r="AG29" s="155"/>
      <c r="AH29" s="156"/>
      <c r="AI29" s="156" t="s">
        <v>727</v>
      </c>
      <c r="AJ29" s="156"/>
      <c r="AK29" s="155"/>
      <c r="AL29" s="156"/>
      <c r="AM29" s="156" t="s">
        <v>727</v>
      </c>
      <c r="AN29" s="156"/>
      <c r="AO29" s="155"/>
      <c r="AP29" s="156"/>
      <c r="AQ29" s="127"/>
      <c r="AR29" s="127"/>
      <c r="AS29" s="128"/>
      <c r="AT29" s="127"/>
      <c r="AU29" s="127"/>
      <c r="AV29" s="127"/>
      <c r="AW29" s="128"/>
      <c r="AX29" s="127"/>
      <c r="AY29" s="127"/>
      <c r="AZ29" s="127"/>
      <c r="BA29" s="128"/>
      <c r="BB29" s="127"/>
      <c r="BC29" s="127"/>
      <c r="BD29" s="127"/>
      <c r="BE29" s="128"/>
      <c r="BF29" s="76"/>
      <c r="BG29" s="127"/>
      <c r="BH29" s="127"/>
      <c r="BI29" s="128"/>
      <c r="BJ29" s="76"/>
      <c r="BK29" s="127"/>
      <c r="BL29" s="127"/>
      <c r="BM29" s="128"/>
      <c r="BN29" s="76"/>
      <c r="BO29" s="188" t="s">
        <v>727</v>
      </c>
      <c r="BP29" s="188"/>
      <c r="BQ29" s="187"/>
      <c r="BR29" s="188"/>
      <c r="BS29" s="188" t="s">
        <v>727</v>
      </c>
      <c r="BT29" s="188"/>
      <c r="BU29" s="187"/>
      <c r="BV29" s="188"/>
    </row>
    <row r="30" spans="1:74" ht="12.75">
      <c r="A30" s="217"/>
      <c r="B30" s="217"/>
      <c r="C30" s="216"/>
      <c r="D30" s="216"/>
      <c r="E30" s="224"/>
      <c r="F30" s="216"/>
      <c r="G30" s="216"/>
      <c r="H30" s="215" t="s">
        <v>330</v>
      </c>
      <c r="I30" s="212" t="s">
        <v>416</v>
      </c>
      <c r="J30" s="212" t="s">
        <v>259</v>
      </c>
      <c r="K30" s="230"/>
      <c r="L30" s="212" t="s">
        <v>259</v>
      </c>
      <c r="M30" s="212" t="s">
        <v>416</v>
      </c>
      <c r="N30" s="236" t="s">
        <v>523</v>
      </c>
      <c r="O30" s="232" t="s">
        <v>399</v>
      </c>
      <c r="P30" s="234" t="s">
        <v>51</v>
      </c>
      <c r="Q30" s="205"/>
      <c r="R30" s="207" t="s">
        <v>638</v>
      </c>
      <c r="S30" s="228" t="s">
        <v>614</v>
      </c>
      <c r="T30" s="228"/>
      <c r="U30" s="229"/>
      <c r="V30" s="228"/>
      <c r="W30" s="228" t="s">
        <v>614</v>
      </c>
      <c r="X30" s="228"/>
      <c r="Y30" s="229"/>
      <c r="Z30" s="228"/>
      <c r="AA30" s="228" t="s">
        <v>614</v>
      </c>
      <c r="AB30" s="228"/>
      <c r="AC30" s="229"/>
      <c r="AD30" s="228"/>
      <c r="AE30" s="228" t="s">
        <v>614</v>
      </c>
      <c r="AF30" s="228"/>
      <c r="AG30" s="229"/>
      <c r="AH30" s="228"/>
      <c r="AI30" s="228" t="s">
        <v>614</v>
      </c>
      <c r="AJ30" s="228"/>
      <c r="AK30" s="229"/>
      <c r="AL30" s="228"/>
      <c r="AM30" s="228" t="s">
        <v>614</v>
      </c>
      <c r="AN30" s="228"/>
      <c r="AO30" s="229"/>
      <c r="AP30" s="228"/>
      <c r="AQ30" s="228"/>
      <c r="AR30" s="228"/>
      <c r="AS30" s="229"/>
      <c r="AT30" s="228"/>
      <c r="AU30" s="228"/>
      <c r="AV30" s="228"/>
      <c r="AW30" s="229"/>
      <c r="AX30" s="228"/>
      <c r="AY30" s="228"/>
      <c r="AZ30" s="228"/>
      <c r="BA30" s="229"/>
      <c r="BB30" s="228"/>
      <c r="BC30" s="228"/>
      <c r="BD30" s="228"/>
      <c r="BE30" s="229"/>
      <c r="BF30" s="228"/>
      <c r="BG30" s="228"/>
      <c r="BH30" s="228"/>
      <c r="BI30" s="229"/>
      <c r="BJ30" s="228"/>
      <c r="BK30" s="228"/>
      <c r="BL30" s="228"/>
      <c r="BM30" s="229"/>
      <c r="BN30" s="228"/>
      <c r="BO30" s="228" t="s">
        <v>614</v>
      </c>
      <c r="BP30" s="228"/>
      <c r="BQ30" s="229"/>
      <c r="BR30" s="228"/>
      <c r="BS30" s="228" t="s">
        <v>614</v>
      </c>
      <c r="BT30" s="228"/>
      <c r="BU30" s="229"/>
      <c r="BV30" s="228"/>
    </row>
    <row r="31" spans="1:74" ht="12.75">
      <c r="A31" s="217"/>
      <c r="B31" s="217"/>
      <c r="C31" s="216"/>
      <c r="D31" s="216"/>
      <c r="E31" s="224"/>
      <c r="F31" s="216"/>
      <c r="G31" s="216"/>
      <c r="H31" s="215"/>
      <c r="I31" s="213"/>
      <c r="J31" s="213"/>
      <c r="K31" s="213"/>
      <c r="L31" s="213"/>
      <c r="M31" s="213"/>
      <c r="N31" s="237"/>
      <c r="O31" s="233"/>
      <c r="P31" s="235"/>
      <c r="Q31" s="206"/>
      <c r="R31" s="209"/>
      <c r="S31" s="228"/>
      <c r="T31" s="228"/>
      <c r="U31" s="229"/>
      <c r="V31" s="228"/>
      <c r="W31" s="228"/>
      <c r="X31" s="228"/>
      <c r="Y31" s="229"/>
      <c r="Z31" s="228"/>
      <c r="AA31" s="228"/>
      <c r="AB31" s="228"/>
      <c r="AC31" s="229"/>
      <c r="AD31" s="228"/>
      <c r="AE31" s="228"/>
      <c r="AF31" s="228"/>
      <c r="AG31" s="229"/>
      <c r="AH31" s="228"/>
      <c r="AI31" s="228"/>
      <c r="AJ31" s="228"/>
      <c r="AK31" s="229"/>
      <c r="AL31" s="228"/>
      <c r="AM31" s="228"/>
      <c r="AN31" s="228"/>
      <c r="AO31" s="229"/>
      <c r="AP31" s="228"/>
      <c r="AQ31" s="228"/>
      <c r="AR31" s="228"/>
      <c r="AS31" s="229"/>
      <c r="AT31" s="228"/>
      <c r="AU31" s="228"/>
      <c r="AV31" s="228"/>
      <c r="AW31" s="229"/>
      <c r="AX31" s="228"/>
      <c r="AY31" s="228"/>
      <c r="AZ31" s="228"/>
      <c r="BA31" s="229"/>
      <c r="BB31" s="228"/>
      <c r="BC31" s="228"/>
      <c r="BD31" s="228"/>
      <c r="BE31" s="229"/>
      <c r="BF31" s="228"/>
      <c r="BG31" s="228"/>
      <c r="BH31" s="228"/>
      <c r="BI31" s="229"/>
      <c r="BJ31" s="228"/>
      <c r="BK31" s="228"/>
      <c r="BL31" s="228"/>
      <c r="BM31" s="229"/>
      <c r="BN31" s="228"/>
      <c r="BO31" s="228"/>
      <c r="BP31" s="228"/>
      <c r="BQ31" s="229"/>
      <c r="BR31" s="228"/>
      <c r="BS31" s="228"/>
      <c r="BT31" s="228"/>
      <c r="BU31" s="229"/>
      <c r="BV31" s="228"/>
    </row>
    <row r="32" spans="1:74" ht="102">
      <c r="A32" s="217"/>
      <c r="B32" s="217"/>
      <c r="C32" s="216"/>
      <c r="D32" s="216"/>
      <c r="E32" s="224"/>
      <c r="F32" s="216"/>
      <c r="G32" s="216"/>
      <c r="H32" s="217" t="s">
        <v>331</v>
      </c>
      <c r="I32" s="212"/>
      <c r="J32" s="212" t="s">
        <v>398</v>
      </c>
      <c r="K32" s="216" t="s">
        <v>639</v>
      </c>
      <c r="L32" s="216" t="s">
        <v>475</v>
      </c>
      <c r="M32" s="216" t="s">
        <v>400</v>
      </c>
      <c r="N32" s="231" t="s">
        <v>523</v>
      </c>
      <c r="O32" s="225" t="s">
        <v>394</v>
      </c>
      <c r="P32" s="226" t="s">
        <v>51</v>
      </c>
      <c r="Q32" s="227" t="s">
        <v>18</v>
      </c>
      <c r="R32" s="220" t="s">
        <v>638</v>
      </c>
      <c r="S32" s="102"/>
      <c r="T32" s="156"/>
      <c r="U32" s="155"/>
      <c r="V32" s="156"/>
      <c r="W32" s="156" t="s">
        <v>723</v>
      </c>
      <c r="X32" s="156"/>
      <c r="Y32" s="155"/>
      <c r="Z32" s="156"/>
      <c r="AA32" s="156" t="s">
        <v>723</v>
      </c>
      <c r="AB32" s="201"/>
      <c r="AC32" s="200"/>
      <c r="AD32" s="201"/>
      <c r="AE32" s="156" t="s">
        <v>723</v>
      </c>
      <c r="AF32" s="201"/>
      <c r="AG32" s="200"/>
      <c r="AH32" s="201"/>
      <c r="AI32" s="156"/>
      <c r="AJ32" s="201"/>
      <c r="AK32" s="200"/>
      <c r="AL32" s="156"/>
      <c r="AM32" s="156"/>
      <c r="AN32" s="156"/>
      <c r="AO32" s="155"/>
      <c r="AP32" s="156"/>
      <c r="AQ32" s="127"/>
      <c r="AR32" s="127"/>
      <c r="AS32" s="128"/>
      <c r="AT32" s="56"/>
      <c r="AU32" s="56"/>
      <c r="AV32" s="56"/>
      <c r="AW32" s="85"/>
      <c r="AX32" s="56"/>
      <c r="AY32" s="127"/>
      <c r="AZ32" s="56"/>
      <c r="BA32" s="128"/>
      <c r="BB32" s="56"/>
      <c r="BC32" s="56"/>
      <c r="BD32" s="56"/>
      <c r="BE32" s="128"/>
      <c r="BF32" s="76"/>
      <c r="BG32" s="56"/>
      <c r="BH32" s="56"/>
      <c r="BI32" s="77"/>
      <c r="BJ32" s="76"/>
      <c r="BK32" s="56"/>
      <c r="BL32" s="56"/>
      <c r="BM32" s="77"/>
      <c r="BN32" s="76"/>
      <c r="BO32" s="188"/>
      <c r="BP32" s="188"/>
      <c r="BQ32" s="187"/>
      <c r="BR32" s="188"/>
      <c r="BS32" s="188"/>
      <c r="BT32" s="188"/>
      <c r="BU32" s="187"/>
      <c r="BV32" s="188"/>
    </row>
    <row r="33" spans="1:74" ht="63.75">
      <c r="A33" s="217"/>
      <c r="B33" s="217"/>
      <c r="C33" s="216"/>
      <c r="D33" s="216"/>
      <c r="E33" s="224"/>
      <c r="F33" s="216"/>
      <c r="G33" s="216"/>
      <c r="H33" s="217"/>
      <c r="I33" s="230"/>
      <c r="J33" s="230"/>
      <c r="K33" s="216"/>
      <c r="L33" s="216"/>
      <c r="M33" s="216"/>
      <c r="N33" s="231"/>
      <c r="O33" s="225"/>
      <c r="P33" s="226"/>
      <c r="Q33" s="227"/>
      <c r="R33" s="220"/>
      <c r="S33" s="102"/>
      <c r="T33" s="156"/>
      <c r="U33" s="155"/>
      <c r="V33" s="156"/>
      <c r="W33" s="156" t="s">
        <v>724</v>
      </c>
      <c r="X33" s="156"/>
      <c r="Y33" s="155"/>
      <c r="Z33" s="156"/>
      <c r="AA33" s="156" t="s">
        <v>724</v>
      </c>
      <c r="AB33" s="202"/>
      <c r="AC33" s="203"/>
      <c r="AD33" s="202"/>
      <c r="AE33" s="156" t="s">
        <v>724</v>
      </c>
      <c r="AF33" s="201"/>
      <c r="AG33" s="200"/>
      <c r="AH33" s="201"/>
      <c r="AI33" s="156"/>
      <c r="AJ33" s="201"/>
      <c r="AK33" s="200"/>
      <c r="AL33" s="156"/>
      <c r="AM33" s="156"/>
      <c r="AN33" s="156"/>
      <c r="AO33" s="155"/>
      <c r="AP33" s="156"/>
      <c r="AQ33" s="156"/>
      <c r="AR33" s="156"/>
      <c r="AS33" s="155"/>
      <c r="AT33" s="56"/>
      <c r="AU33" s="56"/>
      <c r="AV33" s="56"/>
      <c r="AW33" s="85"/>
      <c r="AX33" s="56"/>
      <c r="AY33" s="156"/>
      <c r="AZ33" s="56"/>
      <c r="BA33" s="155"/>
      <c r="BB33" s="56"/>
      <c r="BC33" s="56"/>
      <c r="BD33" s="56"/>
      <c r="BE33" s="155"/>
      <c r="BF33" s="76"/>
      <c r="BG33" s="56"/>
      <c r="BH33" s="56"/>
      <c r="BI33" s="77"/>
      <c r="BJ33" s="76"/>
      <c r="BK33" s="56"/>
      <c r="BL33" s="56"/>
      <c r="BM33" s="77"/>
      <c r="BN33" s="76"/>
      <c r="BO33" s="188"/>
      <c r="BP33" s="188"/>
      <c r="BQ33" s="187"/>
      <c r="BR33" s="188"/>
      <c r="BS33" s="188"/>
      <c r="BT33" s="188"/>
      <c r="BU33" s="187"/>
      <c r="BV33" s="188"/>
    </row>
    <row r="34" spans="1:74" ht="63.75">
      <c r="A34" s="217"/>
      <c r="B34" s="217"/>
      <c r="C34" s="216"/>
      <c r="D34" s="216"/>
      <c r="E34" s="224"/>
      <c r="F34" s="216"/>
      <c r="G34" s="216"/>
      <c r="H34" s="217"/>
      <c r="I34" s="230"/>
      <c r="J34" s="230"/>
      <c r="K34" s="216"/>
      <c r="L34" s="216"/>
      <c r="M34" s="216"/>
      <c r="N34" s="231"/>
      <c r="O34" s="225"/>
      <c r="P34" s="226"/>
      <c r="Q34" s="227"/>
      <c r="R34" s="220"/>
      <c r="S34" s="102"/>
      <c r="T34" s="156"/>
      <c r="U34" s="155"/>
      <c r="V34" s="156"/>
      <c r="W34" s="156" t="s">
        <v>726</v>
      </c>
      <c r="X34" s="156"/>
      <c r="Y34" s="155"/>
      <c r="Z34" s="156"/>
      <c r="AA34" s="156" t="s">
        <v>726</v>
      </c>
      <c r="AB34" s="158"/>
      <c r="AC34" s="160"/>
      <c r="AD34" s="158"/>
      <c r="AE34" s="156" t="s">
        <v>726</v>
      </c>
      <c r="AF34" s="157"/>
      <c r="AG34" s="159"/>
      <c r="AH34" s="157"/>
      <c r="AI34" s="156"/>
      <c r="AJ34" s="157"/>
      <c r="AK34" s="159"/>
      <c r="AL34" s="156"/>
      <c r="AM34" s="156"/>
      <c r="AN34" s="156"/>
      <c r="AO34" s="155"/>
      <c r="AP34" s="156"/>
      <c r="AQ34" s="127"/>
      <c r="AR34" s="127"/>
      <c r="AS34" s="128"/>
      <c r="AT34" s="56"/>
      <c r="AU34" s="56"/>
      <c r="AV34" s="56"/>
      <c r="AW34" s="85"/>
      <c r="AX34" s="56"/>
      <c r="AY34" s="127"/>
      <c r="AZ34" s="127"/>
      <c r="BA34" s="128"/>
      <c r="BB34" s="56"/>
      <c r="BC34" s="127"/>
      <c r="BD34" s="127"/>
      <c r="BE34" s="128"/>
      <c r="BF34" s="76"/>
      <c r="BG34" s="56"/>
      <c r="BH34" s="56"/>
      <c r="BI34" s="77"/>
      <c r="BJ34" s="76"/>
      <c r="BK34" s="56"/>
      <c r="BL34" s="56"/>
      <c r="BM34" s="77"/>
      <c r="BN34" s="76"/>
      <c r="BO34" s="188"/>
      <c r="BP34" s="188"/>
      <c r="BQ34" s="187"/>
      <c r="BR34" s="188"/>
      <c r="BS34" s="188"/>
      <c r="BT34" s="188"/>
      <c r="BU34" s="187"/>
      <c r="BV34" s="188"/>
    </row>
    <row r="35" spans="1:74" ht="76.5">
      <c r="A35" s="217"/>
      <c r="B35" s="217"/>
      <c r="C35" s="216"/>
      <c r="D35" s="216"/>
      <c r="E35" s="224"/>
      <c r="F35" s="216"/>
      <c r="G35" s="216"/>
      <c r="H35" s="217"/>
      <c r="I35" s="213"/>
      <c r="J35" s="213"/>
      <c r="K35" s="216"/>
      <c r="L35" s="216"/>
      <c r="M35" s="216"/>
      <c r="N35" s="231"/>
      <c r="O35" s="225"/>
      <c r="P35" s="226"/>
      <c r="Q35" s="227"/>
      <c r="R35" s="220"/>
      <c r="S35" s="102"/>
      <c r="T35" s="156"/>
      <c r="U35" s="155"/>
      <c r="V35" s="156"/>
      <c r="W35" s="156" t="s">
        <v>725</v>
      </c>
      <c r="X35" s="156"/>
      <c r="Y35" s="155"/>
      <c r="Z35" s="156"/>
      <c r="AA35" s="156" t="s">
        <v>725</v>
      </c>
      <c r="AB35" s="156"/>
      <c r="AC35" s="155"/>
      <c r="AD35" s="156"/>
      <c r="AE35" s="156" t="s">
        <v>725</v>
      </c>
      <c r="AF35" s="156"/>
      <c r="AG35" s="155"/>
      <c r="AH35" s="156"/>
      <c r="AI35" s="156"/>
      <c r="AJ35" s="156"/>
      <c r="AK35" s="155"/>
      <c r="AL35" s="156"/>
      <c r="AM35" s="156"/>
      <c r="AN35" s="156"/>
      <c r="AO35" s="155"/>
      <c r="AP35" s="156"/>
      <c r="AQ35" s="127"/>
      <c r="AR35" s="127"/>
      <c r="AS35" s="128"/>
      <c r="AT35" s="76"/>
      <c r="AU35" s="76"/>
      <c r="AV35" s="76"/>
      <c r="AW35" s="76"/>
      <c r="AX35" s="76"/>
      <c r="AY35" s="102"/>
      <c r="AZ35" s="127"/>
      <c r="BA35" s="128"/>
      <c r="BB35" s="76"/>
      <c r="BC35" s="127"/>
      <c r="BD35" s="127"/>
      <c r="BE35" s="128"/>
      <c r="BF35" s="76"/>
      <c r="BG35" s="76"/>
      <c r="BH35" s="76"/>
      <c r="BI35" s="76"/>
      <c r="BJ35" s="76"/>
      <c r="BK35" s="56"/>
      <c r="BL35" s="56"/>
      <c r="BM35" s="77"/>
      <c r="BN35" s="76"/>
      <c r="BO35" s="188"/>
      <c r="BP35" s="188"/>
      <c r="BQ35" s="187"/>
      <c r="BR35" s="188"/>
      <c r="BS35" s="188"/>
      <c r="BT35" s="188"/>
      <c r="BU35" s="187"/>
      <c r="BV35" s="188"/>
    </row>
    <row r="36" spans="1:74" ht="89.25">
      <c r="A36" s="221" t="s">
        <v>332</v>
      </c>
      <c r="B36" s="221"/>
      <c r="C36" s="216" t="s">
        <v>508</v>
      </c>
      <c r="D36" s="216" t="s">
        <v>24</v>
      </c>
      <c r="E36" s="224" t="s">
        <v>470</v>
      </c>
      <c r="F36" s="216" t="s">
        <v>387</v>
      </c>
      <c r="G36" s="216" t="s">
        <v>509</v>
      </c>
      <c r="H36" s="130" t="s">
        <v>333</v>
      </c>
      <c r="I36" s="131"/>
      <c r="J36" s="131" t="s">
        <v>401</v>
      </c>
      <c r="K36" s="131" t="s">
        <v>640</v>
      </c>
      <c r="L36" s="131" t="s">
        <v>550</v>
      </c>
      <c r="M36" s="131" t="s">
        <v>402</v>
      </c>
      <c r="N36" s="136" t="s">
        <v>320</v>
      </c>
      <c r="O36" s="135" t="s">
        <v>403</v>
      </c>
      <c r="P36" s="134" t="s">
        <v>51</v>
      </c>
      <c r="Q36" s="133" t="s">
        <v>18</v>
      </c>
      <c r="R36" s="131" t="s">
        <v>635</v>
      </c>
      <c r="S36" s="56"/>
      <c r="T36" s="56"/>
      <c r="U36" s="85"/>
      <c r="V36" s="56"/>
      <c r="W36" s="56"/>
      <c r="X36" s="56"/>
      <c r="Y36" s="85"/>
      <c r="Z36" s="56"/>
      <c r="AA36" s="56"/>
      <c r="AB36" s="56"/>
      <c r="AC36" s="85"/>
      <c r="AD36" s="56"/>
      <c r="AE36" s="56"/>
      <c r="AF36" s="56"/>
      <c r="AG36" s="85"/>
      <c r="AH36" s="56"/>
      <c r="AI36" s="56"/>
      <c r="AJ36" s="56"/>
      <c r="AK36" s="85"/>
      <c r="AL36" s="56"/>
      <c r="AM36" s="56"/>
      <c r="AN36" s="56"/>
      <c r="AO36" s="85"/>
      <c r="AP36" s="56"/>
      <c r="AQ36" s="56"/>
      <c r="AR36" s="56"/>
      <c r="AS36" s="85"/>
      <c r="AT36" s="76"/>
      <c r="AU36" s="76"/>
      <c r="AV36" s="56"/>
      <c r="AW36" s="85"/>
      <c r="AX36" s="76"/>
      <c r="AY36" s="76"/>
      <c r="AZ36" s="56"/>
      <c r="BA36" s="85"/>
      <c r="BB36" s="76"/>
      <c r="BC36" s="76"/>
      <c r="BD36" s="76"/>
      <c r="BE36" s="76"/>
      <c r="BF36" s="76"/>
      <c r="BG36" s="76"/>
      <c r="BH36" s="76"/>
      <c r="BI36" s="76"/>
      <c r="BJ36" s="76"/>
      <c r="BK36" s="76"/>
      <c r="BL36" s="76"/>
      <c r="BM36" s="76"/>
      <c r="BN36" s="76"/>
      <c r="BO36" s="56"/>
      <c r="BP36" s="56"/>
      <c r="BQ36" s="85"/>
      <c r="BR36" s="56"/>
      <c r="BS36" s="56"/>
      <c r="BT36" s="56"/>
      <c r="BU36" s="85"/>
      <c r="BV36" s="56"/>
    </row>
    <row r="37" spans="1:74" ht="114.75">
      <c r="A37" s="221"/>
      <c r="B37" s="221"/>
      <c r="C37" s="216"/>
      <c r="D37" s="216"/>
      <c r="E37" s="224"/>
      <c r="F37" s="216"/>
      <c r="G37" s="216"/>
      <c r="H37" s="130" t="s">
        <v>334</v>
      </c>
      <c r="I37" s="131"/>
      <c r="J37" s="131" t="s">
        <v>398</v>
      </c>
      <c r="K37" s="131" t="s">
        <v>641</v>
      </c>
      <c r="L37" s="131" t="s">
        <v>476</v>
      </c>
      <c r="M37" s="89" t="s">
        <v>404</v>
      </c>
      <c r="N37" s="136" t="s">
        <v>405</v>
      </c>
      <c r="O37" s="135" t="s">
        <v>406</v>
      </c>
      <c r="P37" s="134" t="s">
        <v>51</v>
      </c>
      <c r="Q37" s="133" t="s">
        <v>18</v>
      </c>
      <c r="R37" s="131" t="s">
        <v>635</v>
      </c>
      <c r="S37" s="198" t="s">
        <v>830</v>
      </c>
      <c r="T37" s="56">
        <v>46</v>
      </c>
      <c r="U37" s="85">
        <v>0.053</v>
      </c>
      <c r="V37" s="56"/>
      <c r="W37" s="198" t="s">
        <v>830</v>
      </c>
      <c r="X37" s="56">
        <v>44</v>
      </c>
      <c r="Y37" s="85">
        <v>0.053</v>
      </c>
      <c r="Z37" s="56"/>
      <c r="AA37" s="198" t="s">
        <v>830</v>
      </c>
      <c r="AB37" s="56">
        <v>38</v>
      </c>
      <c r="AC37" s="85">
        <v>0.053</v>
      </c>
      <c r="AD37" s="56"/>
      <c r="AE37" s="198" t="s">
        <v>830</v>
      </c>
      <c r="AF37" s="56">
        <v>47</v>
      </c>
      <c r="AG37" s="85">
        <v>0.053</v>
      </c>
      <c r="AH37" s="56"/>
      <c r="AI37" s="198" t="s">
        <v>830</v>
      </c>
      <c r="AJ37" s="56">
        <v>42</v>
      </c>
      <c r="AK37" s="85">
        <v>0.053</v>
      </c>
      <c r="AL37" s="56"/>
      <c r="AM37" s="198" t="s">
        <v>830</v>
      </c>
      <c r="AN37" s="56">
        <v>45</v>
      </c>
      <c r="AO37" s="85">
        <v>0.053</v>
      </c>
      <c r="AP37" s="56"/>
      <c r="AQ37" s="56"/>
      <c r="AR37" s="56"/>
      <c r="AS37" s="85"/>
      <c r="AT37" s="76"/>
      <c r="AU37" s="56"/>
      <c r="AV37" s="56"/>
      <c r="AW37" s="85"/>
      <c r="AX37" s="76"/>
      <c r="AY37" s="56"/>
      <c r="AZ37" s="56"/>
      <c r="BA37" s="85"/>
      <c r="BB37" s="76"/>
      <c r="BC37" s="56"/>
      <c r="BD37" s="56"/>
      <c r="BE37" s="85"/>
      <c r="BF37" s="76"/>
      <c r="BG37" s="56"/>
      <c r="BH37" s="56"/>
      <c r="BI37" s="85"/>
      <c r="BJ37" s="76"/>
      <c r="BK37" s="56"/>
      <c r="BL37" s="56"/>
      <c r="BM37" s="85"/>
      <c r="BN37" s="76"/>
      <c r="BO37" s="198" t="s">
        <v>830</v>
      </c>
      <c r="BP37" s="56">
        <v>48</v>
      </c>
      <c r="BQ37" s="85">
        <v>0.053</v>
      </c>
      <c r="BR37" s="56"/>
      <c r="BS37" s="198" t="s">
        <v>830</v>
      </c>
      <c r="BT37" s="56">
        <v>49</v>
      </c>
      <c r="BU37" s="85">
        <v>0.053</v>
      </c>
      <c r="BV37" s="56"/>
    </row>
    <row r="38" spans="1:74" ht="153" customHeight="1">
      <c r="A38" s="221"/>
      <c r="B38" s="221"/>
      <c r="C38" s="216"/>
      <c r="D38" s="216"/>
      <c r="E38" s="224"/>
      <c r="F38" s="216"/>
      <c r="G38" s="216"/>
      <c r="H38" s="130" t="s">
        <v>335</v>
      </c>
      <c r="I38" s="131"/>
      <c r="J38" s="131" t="s">
        <v>398</v>
      </c>
      <c r="K38" s="131" t="s">
        <v>642</v>
      </c>
      <c r="L38" s="131" t="s">
        <v>510</v>
      </c>
      <c r="M38" s="132" t="s">
        <v>407</v>
      </c>
      <c r="N38" s="136" t="s">
        <v>405</v>
      </c>
      <c r="O38" s="135" t="s">
        <v>408</v>
      </c>
      <c r="P38" s="134" t="s">
        <v>51</v>
      </c>
      <c r="Q38" s="133" t="s">
        <v>18</v>
      </c>
      <c r="R38" s="131" t="s">
        <v>635</v>
      </c>
      <c r="S38" s="198" t="s">
        <v>830</v>
      </c>
      <c r="T38" s="56">
        <v>46</v>
      </c>
      <c r="U38" s="85">
        <v>0.5</v>
      </c>
      <c r="V38" s="56"/>
      <c r="W38" s="198" t="s">
        <v>830</v>
      </c>
      <c r="X38" s="56">
        <v>44</v>
      </c>
      <c r="Y38" s="85">
        <v>0.5</v>
      </c>
      <c r="Z38" s="56"/>
      <c r="AA38" s="198" t="s">
        <v>830</v>
      </c>
      <c r="AB38" s="56">
        <v>38</v>
      </c>
      <c r="AC38" s="85">
        <v>0.5</v>
      </c>
      <c r="AD38" s="56"/>
      <c r="AE38" s="198" t="s">
        <v>830</v>
      </c>
      <c r="AF38" s="56">
        <v>47</v>
      </c>
      <c r="AG38" s="85">
        <v>0.5</v>
      </c>
      <c r="AH38" s="56"/>
      <c r="AI38" s="198" t="s">
        <v>830</v>
      </c>
      <c r="AJ38" s="56">
        <v>42</v>
      </c>
      <c r="AK38" s="85">
        <v>0.5</v>
      </c>
      <c r="AL38" s="56"/>
      <c r="AM38" s="198" t="s">
        <v>830</v>
      </c>
      <c r="AN38" s="56">
        <v>45</v>
      </c>
      <c r="AO38" s="85">
        <v>0.5</v>
      </c>
      <c r="AP38" s="56"/>
      <c r="AQ38" s="56"/>
      <c r="AR38" s="56"/>
      <c r="AS38" s="85"/>
      <c r="AT38" s="76"/>
      <c r="AU38" s="56"/>
      <c r="AV38" s="56"/>
      <c r="AW38" s="85"/>
      <c r="AX38" s="76"/>
      <c r="AY38" s="56"/>
      <c r="AZ38" s="56"/>
      <c r="BA38" s="85"/>
      <c r="BB38" s="76"/>
      <c r="BC38" s="56"/>
      <c r="BD38" s="56"/>
      <c r="BE38" s="85"/>
      <c r="BF38" s="76"/>
      <c r="BG38" s="56"/>
      <c r="BH38" s="56"/>
      <c r="BI38" s="85"/>
      <c r="BJ38" s="76"/>
      <c r="BK38" s="56"/>
      <c r="BL38" s="56"/>
      <c r="BM38" s="85"/>
      <c r="BN38" s="76"/>
      <c r="BO38" s="198" t="s">
        <v>830</v>
      </c>
      <c r="BP38" s="56">
        <v>48</v>
      </c>
      <c r="BQ38" s="85">
        <v>0.5</v>
      </c>
      <c r="BR38" s="56"/>
      <c r="BS38" s="198" t="s">
        <v>830</v>
      </c>
      <c r="BT38" s="56">
        <v>49</v>
      </c>
      <c r="BU38" s="85">
        <v>0.5</v>
      </c>
      <c r="BV38" s="56"/>
    </row>
    <row r="39" spans="1:74" ht="140.25">
      <c r="A39" s="221"/>
      <c r="B39" s="221"/>
      <c r="C39" s="216"/>
      <c r="D39" s="216"/>
      <c r="E39" s="224"/>
      <c r="F39" s="216"/>
      <c r="G39" s="216"/>
      <c r="H39" s="130" t="s">
        <v>336</v>
      </c>
      <c r="I39" s="131"/>
      <c r="J39" s="131" t="s">
        <v>398</v>
      </c>
      <c r="K39" s="131" t="s">
        <v>643</v>
      </c>
      <c r="L39" s="131" t="s">
        <v>477</v>
      </c>
      <c r="M39" s="90" t="s">
        <v>409</v>
      </c>
      <c r="N39" s="136" t="s">
        <v>405</v>
      </c>
      <c r="O39" s="135" t="s">
        <v>408</v>
      </c>
      <c r="P39" s="134" t="s">
        <v>51</v>
      </c>
      <c r="Q39" s="133" t="s">
        <v>18</v>
      </c>
      <c r="R39" s="131" t="s">
        <v>635</v>
      </c>
      <c r="S39" s="198" t="s">
        <v>830</v>
      </c>
      <c r="T39" s="56">
        <v>46</v>
      </c>
      <c r="U39" s="85">
        <v>0.45</v>
      </c>
      <c r="V39" s="56"/>
      <c r="W39" s="198" t="s">
        <v>830</v>
      </c>
      <c r="X39" s="56">
        <v>44</v>
      </c>
      <c r="Y39" s="85">
        <v>0.45</v>
      </c>
      <c r="Z39" s="56"/>
      <c r="AA39" s="198" t="s">
        <v>830</v>
      </c>
      <c r="AB39" s="56">
        <v>38</v>
      </c>
      <c r="AC39" s="85">
        <v>0.45</v>
      </c>
      <c r="AD39" s="56"/>
      <c r="AE39" s="198" t="s">
        <v>830</v>
      </c>
      <c r="AF39" s="56">
        <v>47</v>
      </c>
      <c r="AG39" s="85">
        <v>0.45</v>
      </c>
      <c r="AH39" s="56"/>
      <c r="AI39" s="198" t="s">
        <v>830</v>
      </c>
      <c r="AJ39" s="56">
        <v>42</v>
      </c>
      <c r="AK39" s="85">
        <v>0.45</v>
      </c>
      <c r="AL39" s="56"/>
      <c r="AM39" s="198" t="s">
        <v>830</v>
      </c>
      <c r="AN39" s="56">
        <v>45</v>
      </c>
      <c r="AO39" s="85">
        <v>0.45</v>
      </c>
      <c r="AP39" s="56"/>
      <c r="AQ39" s="56"/>
      <c r="AR39" s="56"/>
      <c r="AS39" s="85"/>
      <c r="AT39" s="76"/>
      <c r="AU39" s="56"/>
      <c r="AV39" s="56"/>
      <c r="AW39" s="85"/>
      <c r="AX39" s="76"/>
      <c r="AY39" s="56"/>
      <c r="AZ39" s="56"/>
      <c r="BA39" s="85"/>
      <c r="BB39" s="76"/>
      <c r="BC39" s="56"/>
      <c r="BD39" s="56"/>
      <c r="BE39" s="85"/>
      <c r="BF39" s="76"/>
      <c r="BG39" s="56"/>
      <c r="BH39" s="56"/>
      <c r="BI39" s="85"/>
      <c r="BJ39" s="76"/>
      <c r="BK39" s="56"/>
      <c r="BL39" s="56"/>
      <c r="BM39" s="85"/>
      <c r="BN39" s="76"/>
      <c r="BO39" s="198" t="s">
        <v>830</v>
      </c>
      <c r="BP39" s="56">
        <v>48</v>
      </c>
      <c r="BQ39" s="85">
        <v>0.45</v>
      </c>
      <c r="BR39" s="56"/>
      <c r="BS39" s="198" t="s">
        <v>830</v>
      </c>
      <c r="BT39" s="56">
        <v>49</v>
      </c>
      <c r="BU39" s="85">
        <v>0.45</v>
      </c>
      <c r="BV39" s="56"/>
    </row>
    <row r="40" spans="1:74" ht="129" customHeight="1">
      <c r="A40" s="221"/>
      <c r="B40" s="221"/>
      <c r="C40" s="216"/>
      <c r="D40" s="216"/>
      <c r="E40" s="224"/>
      <c r="F40" s="216"/>
      <c r="G40" s="216"/>
      <c r="H40" s="130" t="s">
        <v>337</v>
      </c>
      <c r="I40" s="91" t="s">
        <v>410</v>
      </c>
      <c r="J40" s="131" t="s">
        <v>411</v>
      </c>
      <c r="K40" s="131" t="s">
        <v>644</v>
      </c>
      <c r="L40" s="131" t="s">
        <v>478</v>
      </c>
      <c r="M40" s="131" t="s">
        <v>412</v>
      </c>
      <c r="N40" s="136" t="s">
        <v>405</v>
      </c>
      <c r="O40" s="135" t="s">
        <v>525</v>
      </c>
      <c r="P40" s="134" t="s">
        <v>51</v>
      </c>
      <c r="Q40" s="133" t="s">
        <v>13</v>
      </c>
      <c r="R40" s="131" t="s">
        <v>635</v>
      </c>
      <c r="S40" s="166"/>
      <c r="T40" s="56"/>
      <c r="U40" s="85"/>
      <c r="V40" s="56"/>
      <c r="W40" s="56"/>
      <c r="X40" s="56"/>
      <c r="Y40" s="85"/>
      <c r="Z40" s="56"/>
      <c r="AA40" s="56"/>
      <c r="AB40" s="56"/>
      <c r="AC40" s="85"/>
      <c r="AD40" s="56"/>
      <c r="AE40" s="56"/>
      <c r="AF40" s="56"/>
      <c r="AG40" s="85"/>
      <c r="AH40" s="56"/>
      <c r="AI40" s="56"/>
      <c r="AJ40" s="56"/>
      <c r="AK40" s="85"/>
      <c r="AL40" s="56"/>
      <c r="AM40" s="56"/>
      <c r="AN40" s="56"/>
      <c r="AO40" s="85"/>
      <c r="AP40" s="56"/>
      <c r="AQ40" s="56"/>
      <c r="AR40" s="56"/>
      <c r="AS40" s="85"/>
      <c r="AT40" s="76"/>
      <c r="AU40" s="56"/>
      <c r="AV40" s="56"/>
      <c r="AW40" s="85"/>
      <c r="AX40" s="76"/>
      <c r="AY40" s="56"/>
      <c r="AZ40" s="56"/>
      <c r="BA40" s="85"/>
      <c r="BB40" s="76"/>
      <c r="BC40" s="56"/>
      <c r="BD40" s="56"/>
      <c r="BE40" s="85"/>
      <c r="BF40" s="76"/>
      <c r="BG40" s="56"/>
      <c r="BH40" s="56"/>
      <c r="BI40" s="85"/>
      <c r="BJ40" s="76"/>
      <c r="BK40" s="56"/>
      <c r="BL40" s="56"/>
      <c r="BM40" s="85"/>
      <c r="BN40" s="76"/>
      <c r="BO40" s="56"/>
      <c r="BP40" s="56"/>
      <c r="BQ40" s="85"/>
      <c r="BR40" s="56"/>
      <c r="BS40" s="56"/>
      <c r="BT40" s="56"/>
      <c r="BU40" s="85"/>
      <c r="BV40" s="56"/>
    </row>
    <row r="41" spans="1:74" ht="76.5">
      <c r="A41" s="221"/>
      <c r="B41" s="221"/>
      <c r="C41" s="216"/>
      <c r="D41" s="216"/>
      <c r="E41" s="224"/>
      <c r="F41" s="216"/>
      <c r="G41" s="216"/>
      <c r="H41" s="130" t="s">
        <v>338</v>
      </c>
      <c r="I41" s="131"/>
      <c r="J41" s="131" t="s">
        <v>398</v>
      </c>
      <c r="K41" s="131" t="s">
        <v>645</v>
      </c>
      <c r="L41" s="131" t="s">
        <v>479</v>
      </c>
      <c r="M41" s="131" t="s">
        <v>526</v>
      </c>
      <c r="N41" s="136" t="s">
        <v>405</v>
      </c>
      <c r="O41" s="135" t="s">
        <v>527</v>
      </c>
      <c r="P41" s="134" t="s">
        <v>51</v>
      </c>
      <c r="Q41" s="133" t="s">
        <v>18</v>
      </c>
      <c r="R41" s="131" t="s">
        <v>635</v>
      </c>
      <c r="S41" s="166"/>
      <c r="T41" s="56"/>
      <c r="U41" s="85"/>
      <c r="V41" s="56"/>
      <c r="W41" s="56"/>
      <c r="X41" s="56"/>
      <c r="Y41" s="85"/>
      <c r="Z41" s="56"/>
      <c r="AA41" s="56"/>
      <c r="AB41" s="56"/>
      <c r="AC41" s="85"/>
      <c r="AD41" s="56"/>
      <c r="AE41" s="56"/>
      <c r="AF41" s="56"/>
      <c r="AG41" s="85"/>
      <c r="AH41" s="56"/>
      <c r="AI41" s="56"/>
      <c r="AJ41" s="56"/>
      <c r="AK41" s="85"/>
      <c r="AL41" s="56"/>
      <c r="AM41" s="56"/>
      <c r="AN41" s="56"/>
      <c r="AO41" s="85"/>
      <c r="AP41" s="56"/>
      <c r="AQ41" s="56"/>
      <c r="AR41" s="56"/>
      <c r="AS41" s="85"/>
      <c r="AT41" s="56"/>
      <c r="AU41" s="56"/>
      <c r="AV41" s="56"/>
      <c r="AW41" s="85"/>
      <c r="AX41" s="56"/>
      <c r="AY41" s="56"/>
      <c r="AZ41" s="56"/>
      <c r="BA41" s="85"/>
      <c r="BB41" s="56"/>
      <c r="BC41" s="56"/>
      <c r="BD41" s="56"/>
      <c r="BE41" s="85"/>
      <c r="BF41" s="56"/>
      <c r="BG41" s="56"/>
      <c r="BH41" s="56"/>
      <c r="BI41" s="85"/>
      <c r="BJ41" s="56"/>
      <c r="BK41" s="56"/>
      <c r="BL41" s="56"/>
      <c r="BM41" s="85"/>
      <c r="BN41" s="56"/>
      <c r="BO41" s="56"/>
      <c r="BP41" s="56"/>
      <c r="BQ41" s="85"/>
      <c r="BR41" s="56"/>
      <c r="BS41" s="56"/>
      <c r="BT41" s="56"/>
      <c r="BU41" s="85"/>
      <c r="BV41" s="56"/>
    </row>
    <row r="42" spans="1:74" ht="89.25">
      <c r="A42" s="221"/>
      <c r="B42" s="221"/>
      <c r="C42" s="216"/>
      <c r="D42" s="216"/>
      <c r="E42" s="224"/>
      <c r="F42" s="216"/>
      <c r="G42" s="216"/>
      <c r="H42" s="130" t="s">
        <v>339</v>
      </c>
      <c r="I42" s="131"/>
      <c r="J42" s="131" t="s">
        <v>398</v>
      </c>
      <c r="K42" s="131" t="s">
        <v>646</v>
      </c>
      <c r="L42" s="131" t="s">
        <v>480</v>
      </c>
      <c r="M42" s="131" t="s">
        <v>413</v>
      </c>
      <c r="N42" s="136" t="s">
        <v>405</v>
      </c>
      <c r="O42" s="135" t="s">
        <v>414</v>
      </c>
      <c r="P42" s="134" t="s">
        <v>51</v>
      </c>
      <c r="Q42" s="133" t="s">
        <v>18</v>
      </c>
      <c r="R42" s="131" t="s">
        <v>635</v>
      </c>
      <c r="S42" s="56">
        <v>302</v>
      </c>
      <c r="T42" s="56"/>
      <c r="U42" s="85"/>
      <c r="V42" s="56"/>
      <c r="W42" s="56">
        <v>58</v>
      </c>
      <c r="X42" s="56"/>
      <c r="Y42" s="85"/>
      <c r="Z42" s="56"/>
      <c r="AA42" s="56">
        <v>0</v>
      </c>
      <c r="AB42" s="56"/>
      <c r="AC42" s="85"/>
      <c r="AD42" s="56"/>
      <c r="AE42" s="56">
        <v>41</v>
      </c>
      <c r="AF42" s="56"/>
      <c r="AG42" s="85"/>
      <c r="AH42" s="56"/>
      <c r="AI42" s="56">
        <v>254</v>
      </c>
      <c r="AJ42" s="56"/>
      <c r="AK42" s="85"/>
      <c r="AL42" s="56"/>
      <c r="AM42" s="56"/>
      <c r="AN42" s="56"/>
      <c r="AO42" s="85"/>
      <c r="AP42" s="56"/>
      <c r="AQ42" s="56"/>
      <c r="AR42" s="56"/>
      <c r="AS42" s="85"/>
      <c r="AT42" s="102"/>
      <c r="AU42" s="56"/>
      <c r="AV42" s="56"/>
      <c r="AW42" s="85"/>
      <c r="AX42" s="102"/>
      <c r="AY42" s="56"/>
      <c r="AZ42" s="56"/>
      <c r="BA42" s="85"/>
      <c r="BB42" s="102"/>
      <c r="BC42" s="56"/>
      <c r="BD42" s="56"/>
      <c r="BE42" s="85"/>
      <c r="BF42" s="102"/>
      <c r="BG42" s="56"/>
      <c r="BH42" s="56"/>
      <c r="BI42" s="85"/>
      <c r="BJ42" s="102"/>
      <c r="BK42" s="56"/>
      <c r="BL42" s="56"/>
      <c r="BM42" s="85"/>
      <c r="BN42" s="102"/>
      <c r="BO42" s="56"/>
      <c r="BP42" s="56"/>
      <c r="BQ42" s="85"/>
      <c r="BR42" s="56"/>
      <c r="BS42" s="56"/>
      <c r="BT42" s="56"/>
      <c r="BU42" s="85"/>
      <c r="BV42" s="56"/>
    </row>
    <row r="43" spans="1:74" ht="102">
      <c r="A43" s="221"/>
      <c r="B43" s="221"/>
      <c r="C43" s="216"/>
      <c r="D43" s="216"/>
      <c r="E43" s="224"/>
      <c r="F43" s="216"/>
      <c r="G43" s="216"/>
      <c r="H43" s="130" t="s">
        <v>340</v>
      </c>
      <c r="I43" s="131" t="s">
        <v>415</v>
      </c>
      <c r="J43" s="131" t="s">
        <v>398</v>
      </c>
      <c r="K43" s="131" t="s">
        <v>647</v>
      </c>
      <c r="L43" s="131" t="s">
        <v>481</v>
      </c>
      <c r="M43" s="131" t="s">
        <v>341</v>
      </c>
      <c r="N43" s="136" t="s">
        <v>405</v>
      </c>
      <c r="O43" s="135" t="s">
        <v>525</v>
      </c>
      <c r="P43" s="134" t="s">
        <v>51</v>
      </c>
      <c r="Q43" s="133" t="s">
        <v>13</v>
      </c>
      <c r="R43" s="131" t="s">
        <v>635</v>
      </c>
      <c r="S43" s="56" t="s">
        <v>713</v>
      </c>
      <c r="T43" s="92">
        <v>302</v>
      </c>
      <c r="U43" s="85"/>
      <c r="V43" s="93"/>
      <c r="W43" s="56" t="s">
        <v>714</v>
      </c>
      <c r="X43" s="92">
        <v>58</v>
      </c>
      <c r="Y43" s="85"/>
      <c r="Z43" s="93"/>
      <c r="AA43" s="56" t="s">
        <v>729</v>
      </c>
      <c r="AB43" s="92">
        <v>0</v>
      </c>
      <c r="AC43" s="85"/>
      <c r="AD43" s="93"/>
      <c r="AE43" s="56" t="s">
        <v>730</v>
      </c>
      <c r="AF43" s="92">
        <v>41</v>
      </c>
      <c r="AG43" s="85"/>
      <c r="AH43" s="93"/>
      <c r="AI43" s="56" t="s">
        <v>731</v>
      </c>
      <c r="AJ43" s="92">
        <v>254</v>
      </c>
      <c r="AK43" s="85"/>
      <c r="AL43" s="93"/>
      <c r="AM43" s="56"/>
      <c r="AN43" s="92"/>
      <c r="AO43" s="85"/>
      <c r="AP43" s="93"/>
      <c r="AQ43" s="56"/>
      <c r="AR43" s="56"/>
      <c r="AS43" s="85"/>
      <c r="AT43" s="76"/>
      <c r="AU43" s="56"/>
      <c r="AV43" s="56"/>
      <c r="AW43" s="85"/>
      <c r="AX43" s="76"/>
      <c r="AY43" s="56"/>
      <c r="AZ43" s="56"/>
      <c r="BA43" s="85"/>
      <c r="BB43" s="76"/>
      <c r="BC43" s="56"/>
      <c r="BD43" s="56"/>
      <c r="BE43" s="85"/>
      <c r="BF43" s="76"/>
      <c r="BG43" s="56"/>
      <c r="BH43" s="56"/>
      <c r="BI43" s="85"/>
      <c r="BJ43" s="76"/>
      <c r="BK43" s="56"/>
      <c r="BL43" s="56"/>
      <c r="BM43" s="85"/>
      <c r="BN43" s="76"/>
      <c r="BO43" s="56"/>
      <c r="BP43" s="92"/>
      <c r="BQ43" s="85"/>
      <c r="BR43" s="93"/>
      <c r="BS43" s="56"/>
      <c r="BT43" s="92"/>
      <c r="BU43" s="85"/>
      <c r="BV43" s="93"/>
    </row>
    <row r="44" spans="1:74" ht="64.5" thickBot="1">
      <c r="A44" s="221" t="s">
        <v>342</v>
      </c>
      <c r="B44" s="221"/>
      <c r="C44" s="131" t="s">
        <v>316</v>
      </c>
      <c r="D44" s="131" t="s">
        <v>24</v>
      </c>
      <c r="E44" s="125" t="s">
        <v>470</v>
      </c>
      <c r="F44" s="131" t="s">
        <v>511</v>
      </c>
      <c r="G44" s="131" t="s">
        <v>512</v>
      </c>
      <c r="H44" s="137" t="s">
        <v>343</v>
      </c>
      <c r="I44" s="131" t="s">
        <v>615</v>
      </c>
      <c r="J44" s="131" t="s">
        <v>395</v>
      </c>
      <c r="K44" s="131" t="s">
        <v>648</v>
      </c>
      <c r="L44" s="131" t="s">
        <v>482</v>
      </c>
      <c r="M44" s="131" t="s">
        <v>417</v>
      </c>
      <c r="N44" s="136" t="s">
        <v>405</v>
      </c>
      <c r="O44" s="135" t="s">
        <v>418</v>
      </c>
      <c r="P44" s="134" t="s">
        <v>51</v>
      </c>
      <c r="Q44" s="133" t="s">
        <v>13</v>
      </c>
      <c r="R44" s="131" t="s">
        <v>635</v>
      </c>
      <c r="S44" s="103">
        <v>8157319</v>
      </c>
      <c r="T44" s="104">
        <v>17</v>
      </c>
      <c r="U44" s="85"/>
      <c r="V44" s="56"/>
      <c r="W44" s="105">
        <v>9106565</v>
      </c>
      <c r="X44" s="104">
        <v>17</v>
      </c>
      <c r="Y44" s="85"/>
      <c r="Z44" s="56"/>
      <c r="AA44" s="105">
        <v>21388116</v>
      </c>
      <c r="AB44" s="104">
        <v>37</v>
      </c>
      <c r="AC44" s="85"/>
      <c r="AD44" s="56"/>
      <c r="AE44" s="162">
        <v>25209987</v>
      </c>
      <c r="AF44" s="104">
        <v>43</v>
      </c>
      <c r="AG44" s="85"/>
      <c r="AH44" s="56"/>
      <c r="AI44" s="162">
        <v>22691482</v>
      </c>
      <c r="AJ44" s="104">
        <v>41</v>
      </c>
      <c r="AK44" s="85"/>
      <c r="AL44" s="56"/>
      <c r="AM44" s="107"/>
      <c r="AN44" s="104"/>
      <c r="AO44" s="85"/>
      <c r="AP44" s="56"/>
      <c r="AQ44" s="107"/>
      <c r="AR44" s="56"/>
      <c r="AS44" s="85"/>
      <c r="AT44" s="76"/>
      <c r="AU44" s="107"/>
      <c r="AV44" s="56"/>
      <c r="AW44" s="85"/>
      <c r="AX44" s="76"/>
      <c r="AY44" s="107"/>
      <c r="AZ44" s="56"/>
      <c r="BA44" s="85"/>
      <c r="BB44" s="76"/>
      <c r="BC44" s="107"/>
      <c r="BD44" s="56"/>
      <c r="BE44" s="85"/>
      <c r="BF44" s="76"/>
      <c r="BG44" s="107"/>
      <c r="BH44" s="56"/>
      <c r="BI44" s="85"/>
      <c r="BJ44" s="76"/>
      <c r="BK44" s="107"/>
      <c r="BL44" s="56"/>
      <c r="BM44" s="85"/>
      <c r="BN44" s="76"/>
      <c r="BO44" s="107"/>
      <c r="BP44" s="104"/>
      <c r="BQ44" s="85"/>
      <c r="BR44" s="56"/>
      <c r="BS44" s="107"/>
      <c r="BT44" s="104"/>
      <c r="BU44" s="85"/>
      <c r="BV44" s="56"/>
    </row>
    <row r="45" spans="1:66" ht="12.75">
      <c r="A45" s="222" t="s">
        <v>344</v>
      </c>
      <c r="B45" s="222"/>
      <c r="C45" s="223" t="s">
        <v>345</v>
      </c>
      <c r="D45" s="223"/>
      <c r="E45" s="223"/>
      <c r="F45" s="223"/>
      <c r="G45" s="223"/>
      <c r="H45" s="223"/>
      <c r="I45" s="223"/>
      <c r="J45" s="223"/>
      <c r="K45" s="223"/>
      <c r="L45" s="223"/>
      <c r="M45" s="223"/>
      <c r="N45" s="223"/>
      <c r="O45" s="223"/>
      <c r="P45" s="223"/>
      <c r="Q45" s="223"/>
      <c r="R45" s="223"/>
      <c r="S45" s="223"/>
      <c r="T45" s="223"/>
      <c r="U45" s="223"/>
      <c r="V45" s="223"/>
      <c r="W45" s="223"/>
      <c r="X45" s="223"/>
      <c r="Y45" s="223"/>
      <c r="Z45" s="223"/>
      <c r="AA45" s="223"/>
      <c r="AB45" s="223"/>
      <c r="AC45" s="223"/>
      <c r="AD45" s="223"/>
      <c r="AE45" s="223"/>
      <c r="AF45" s="223"/>
      <c r="AG45" s="223"/>
      <c r="AH45" s="223"/>
      <c r="AI45" s="223"/>
      <c r="AJ45" s="223"/>
      <c r="AK45" s="223"/>
      <c r="AL45" s="223"/>
      <c r="AM45" s="223"/>
      <c r="AN45" s="223"/>
      <c r="AO45" s="223"/>
      <c r="AP45" s="223"/>
      <c r="AQ45" s="223"/>
      <c r="AR45" s="223"/>
      <c r="AS45" s="223"/>
      <c r="AT45" s="223"/>
      <c r="AU45" s="223"/>
      <c r="AV45" s="223"/>
      <c r="AW45" s="223"/>
      <c r="AX45" s="223"/>
      <c r="AY45" s="223"/>
      <c r="AZ45" s="223"/>
      <c r="BA45" s="223"/>
      <c r="BB45" s="223"/>
      <c r="BC45" s="223"/>
      <c r="BD45" s="223"/>
      <c r="BE45" s="223"/>
      <c r="BF45" s="223"/>
      <c r="BG45" s="223"/>
      <c r="BH45" s="223"/>
      <c r="BI45" s="223"/>
      <c r="BJ45" s="223"/>
      <c r="BK45" s="223"/>
      <c r="BL45" s="223"/>
      <c r="BM45" s="223"/>
      <c r="BN45" s="223"/>
    </row>
    <row r="46" spans="1:66" ht="12.75">
      <c r="A46" s="222" t="s">
        <v>346</v>
      </c>
      <c r="B46" s="222"/>
      <c r="C46" s="223" t="s">
        <v>347</v>
      </c>
      <c r="D46" s="223"/>
      <c r="E46" s="223"/>
      <c r="F46" s="223"/>
      <c r="G46" s="223"/>
      <c r="H46" s="223"/>
      <c r="I46" s="223"/>
      <c r="J46" s="223"/>
      <c r="K46" s="223"/>
      <c r="L46" s="223"/>
      <c r="M46" s="223"/>
      <c r="N46" s="223"/>
      <c r="O46" s="223"/>
      <c r="P46" s="223"/>
      <c r="Q46" s="223"/>
      <c r="R46" s="223"/>
      <c r="S46" s="223"/>
      <c r="T46" s="223"/>
      <c r="U46" s="223"/>
      <c r="V46" s="223"/>
      <c r="W46" s="223"/>
      <c r="X46" s="223"/>
      <c r="Y46" s="223"/>
      <c r="Z46" s="223"/>
      <c r="AA46" s="223"/>
      <c r="AB46" s="223"/>
      <c r="AC46" s="223"/>
      <c r="AD46" s="223"/>
      <c r="AE46" s="223"/>
      <c r="AF46" s="223"/>
      <c r="AG46" s="223"/>
      <c r="AH46" s="223"/>
      <c r="AI46" s="223"/>
      <c r="AJ46" s="223"/>
      <c r="AK46" s="223"/>
      <c r="AL46" s="223"/>
      <c r="AM46" s="223"/>
      <c r="AN46" s="223"/>
      <c r="AO46" s="223"/>
      <c r="AP46" s="223"/>
      <c r="AQ46" s="223"/>
      <c r="AR46" s="223"/>
      <c r="AS46" s="223"/>
      <c r="AT46" s="223"/>
      <c r="AU46" s="223"/>
      <c r="AV46" s="223"/>
      <c r="AW46" s="223"/>
      <c r="AX46" s="223"/>
      <c r="AY46" s="223"/>
      <c r="AZ46" s="223"/>
      <c r="BA46" s="223"/>
      <c r="BB46" s="223"/>
      <c r="BC46" s="223"/>
      <c r="BD46" s="223"/>
      <c r="BE46" s="223"/>
      <c r="BF46" s="223"/>
      <c r="BG46" s="223"/>
      <c r="BH46" s="223"/>
      <c r="BI46" s="223"/>
      <c r="BJ46" s="223"/>
      <c r="BK46" s="223"/>
      <c r="BL46" s="223"/>
      <c r="BM46" s="223"/>
      <c r="BN46" s="223"/>
    </row>
    <row r="47" spans="1:74" ht="12.75">
      <c r="A47" s="218" t="s">
        <v>304</v>
      </c>
      <c r="B47" s="218"/>
      <c r="C47" s="218" t="s">
        <v>384</v>
      </c>
      <c r="D47" s="218" t="s">
        <v>378</v>
      </c>
      <c r="E47" s="218" t="s">
        <v>469</v>
      </c>
      <c r="F47" s="218" t="s">
        <v>381</v>
      </c>
      <c r="G47" s="218" t="s">
        <v>307</v>
      </c>
      <c r="H47" s="218" t="s">
        <v>305</v>
      </c>
      <c r="I47" s="218" t="s">
        <v>385</v>
      </c>
      <c r="J47" s="218" t="s">
        <v>378</v>
      </c>
      <c r="K47" s="218" t="s">
        <v>469</v>
      </c>
      <c r="L47" s="218" t="s">
        <v>518</v>
      </c>
      <c r="M47" s="219" t="s">
        <v>380</v>
      </c>
      <c r="N47" s="218" t="s">
        <v>381</v>
      </c>
      <c r="O47" s="218" t="s">
        <v>390</v>
      </c>
      <c r="P47" s="218" t="s">
        <v>382</v>
      </c>
      <c r="Q47" s="218" t="s">
        <v>383</v>
      </c>
      <c r="R47" s="218" t="s">
        <v>306</v>
      </c>
      <c r="S47" s="218" t="s">
        <v>541</v>
      </c>
      <c r="T47" s="218"/>
      <c r="U47" s="218"/>
      <c r="V47" s="218"/>
      <c r="W47" s="218" t="s">
        <v>542</v>
      </c>
      <c r="X47" s="218"/>
      <c r="Y47" s="218"/>
      <c r="Z47" s="218"/>
      <c r="AA47" s="218" t="s">
        <v>543</v>
      </c>
      <c r="AB47" s="218"/>
      <c r="AC47" s="218"/>
      <c r="AD47" s="218"/>
      <c r="AE47" s="218" t="s">
        <v>544</v>
      </c>
      <c r="AF47" s="218"/>
      <c r="AG47" s="218"/>
      <c r="AH47" s="218"/>
      <c r="AI47" s="218" t="s">
        <v>545</v>
      </c>
      <c r="AJ47" s="218"/>
      <c r="AK47" s="218"/>
      <c r="AL47" s="218"/>
      <c r="AM47" s="218" t="s">
        <v>546</v>
      </c>
      <c r="AN47" s="218"/>
      <c r="AO47" s="218"/>
      <c r="AP47" s="218"/>
      <c r="AQ47" s="218" t="s">
        <v>579</v>
      </c>
      <c r="AR47" s="218"/>
      <c r="AS47" s="218"/>
      <c r="AT47" s="218"/>
      <c r="AU47" s="218" t="s">
        <v>580</v>
      </c>
      <c r="AV47" s="218"/>
      <c r="AW47" s="218"/>
      <c r="AX47" s="218"/>
      <c r="AY47" s="218" t="s">
        <v>582</v>
      </c>
      <c r="AZ47" s="218"/>
      <c r="BA47" s="218"/>
      <c r="BB47" s="218"/>
      <c r="BC47" s="218" t="s">
        <v>591</v>
      </c>
      <c r="BD47" s="218"/>
      <c r="BE47" s="218"/>
      <c r="BF47" s="218"/>
      <c r="BG47" s="218" t="s">
        <v>599</v>
      </c>
      <c r="BH47" s="218"/>
      <c r="BI47" s="218"/>
      <c r="BJ47" s="218"/>
      <c r="BK47" s="218" t="s">
        <v>600</v>
      </c>
      <c r="BL47" s="218"/>
      <c r="BM47" s="218"/>
      <c r="BN47" s="218"/>
      <c r="BO47" s="218" t="s">
        <v>579</v>
      </c>
      <c r="BP47" s="218"/>
      <c r="BQ47" s="218"/>
      <c r="BR47" s="218"/>
      <c r="BS47" s="218" t="s">
        <v>580</v>
      </c>
      <c r="BT47" s="218"/>
      <c r="BU47" s="218"/>
      <c r="BV47" s="218"/>
    </row>
    <row r="48" spans="1:74" ht="25.5">
      <c r="A48" s="218"/>
      <c r="B48" s="218"/>
      <c r="C48" s="218"/>
      <c r="D48" s="218"/>
      <c r="E48" s="218"/>
      <c r="F48" s="218"/>
      <c r="G48" s="218"/>
      <c r="H48" s="218"/>
      <c r="I48" s="218"/>
      <c r="J48" s="218"/>
      <c r="K48" s="218"/>
      <c r="L48" s="218"/>
      <c r="M48" s="219"/>
      <c r="N48" s="218"/>
      <c r="O48" s="218"/>
      <c r="P48" s="218"/>
      <c r="Q48" s="218"/>
      <c r="R48" s="218"/>
      <c r="S48" s="126" t="s">
        <v>533</v>
      </c>
      <c r="T48" s="126" t="s">
        <v>534</v>
      </c>
      <c r="U48" s="94" t="s">
        <v>532</v>
      </c>
      <c r="V48" s="126" t="s">
        <v>530</v>
      </c>
      <c r="W48" s="126" t="s">
        <v>531</v>
      </c>
      <c r="X48" s="126" t="s">
        <v>534</v>
      </c>
      <c r="Y48" s="94" t="s">
        <v>535</v>
      </c>
      <c r="Z48" s="126" t="s">
        <v>530</v>
      </c>
      <c r="AA48" s="126" t="s">
        <v>531</v>
      </c>
      <c r="AB48" s="126" t="s">
        <v>534</v>
      </c>
      <c r="AC48" s="94" t="s">
        <v>536</v>
      </c>
      <c r="AD48" s="126" t="s">
        <v>530</v>
      </c>
      <c r="AE48" s="126" t="s">
        <v>531</v>
      </c>
      <c r="AF48" s="126" t="s">
        <v>534</v>
      </c>
      <c r="AG48" s="94" t="s">
        <v>537</v>
      </c>
      <c r="AH48" s="126" t="s">
        <v>530</v>
      </c>
      <c r="AI48" s="126" t="s">
        <v>531</v>
      </c>
      <c r="AJ48" s="126" t="s">
        <v>534</v>
      </c>
      <c r="AK48" s="94" t="s">
        <v>538</v>
      </c>
      <c r="AL48" s="126" t="s">
        <v>530</v>
      </c>
      <c r="AM48" s="126" t="s">
        <v>531</v>
      </c>
      <c r="AN48" s="126" t="s">
        <v>534</v>
      </c>
      <c r="AO48" s="94" t="s">
        <v>539</v>
      </c>
      <c r="AP48" s="126" t="s">
        <v>530</v>
      </c>
      <c r="AQ48" s="126" t="s">
        <v>531</v>
      </c>
      <c r="AR48" s="126" t="s">
        <v>534</v>
      </c>
      <c r="AS48" s="94" t="s">
        <v>28</v>
      </c>
      <c r="AT48" s="126" t="s">
        <v>530</v>
      </c>
      <c r="AU48" s="126" t="s">
        <v>531</v>
      </c>
      <c r="AV48" s="126" t="s">
        <v>534</v>
      </c>
      <c r="AW48" s="94" t="s">
        <v>28</v>
      </c>
      <c r="AX48" s="126" t="s">
        <v>530</v>
      </c>
      <c r="AY48" s="126" t="s">
        <v>531</v>
      </c>
      <c r="AZ48" s="126" t="s">
        <v>534</v>
      </c>
      <c r="BA48" s="94" t="s">
        <v>28</v>
      </c>
      <c r="BB48" s="126" t="s">
        <v>530</v>
      </c>
      <c r="BC48" s="126" t="s">
        <v>531</v>
      </c>
      <c r="BD48" s="126" t="s">
        <v>534</v>
      </c>
      <c r="BE48" s="94" t="s">
        <v>28</v>
      </c>
      <c r="BF48" s="126" t="s">
        <v>530</v>
      </c>
      <c r="BG48" s="126" t="s">
        <v>531</v>
      </c>
      <c r="BH48" s="126" t="s">
        <v>534</v>
      </c>
      <c r="BI48" s="94" t="s">
        <v>28</v>
      </c>
      <c r="BJ48" s="126" t="s">
        <v>530</v>
      </c>
      <c r="BK48" s="126" t="s">
        <v>531</v>
      </c>
      <c r="BL48" s="126" t="s">
        <v>534</v>
      </c>
      <c r="BM48" s="94" t="s">
        <v>28</v>
      </c>
      <c r="BN48" s="126" t="s">
        <v>530</v>
      </c>
      <c r="BO48" s="189" t="s">
        <v>531</v>
      </c>
      <c r="BP48" s="189" t="s">
        <v>534</v>
      </c>
      <c r="BQ48" s="94" t="s">
        <v>539</v>
      </c>
      <c r="BR48" s="189" t="s">
        <v>530</v>
      </c>
      <c r="BS48" s="189" t="s">
        <v>531</v>
      </c>
      <c r="BT48" s="189" t="s">
        <v>534</v>
      </c>
      <c r="BU48" s="94" t="s">
        <v>539</v>
      </c>
      <c r="BV48" s="189" t="s">
        <v>530</v>
      </c>
    </row>
    <row r="49" spans="1:74" ht="114.75">
      <c r="A49" s="217" t="s">
        <v>348</v>
      </c>
      <c r="B49" s="217"/>
      <c r="C49" s="216" t="s">
        <v>514</v>
      </c>
      <c r="D49" s="216" t="s">
        <v>24</v>
      </c>
      <c r="E49" s="216" t="s">
        <v>470</v>
      </c>
      <c r="F49" s="216" t="s">
        <v>513</v>
      </c>
      <c r="G49" s="216" t="s">
        <v>515</v>
      </c>
      <c r="H49" s="130" t="s">
        <v>349</v>
      </c>
      <c r="I49" s="131"/>
      <c r="J49" s="131" t="s">
        <v>419</v>
      </c>
      <c r="K49" s="131" t="s">
        <v>649</v>
      </c>
      <c r="L49" s="131" t="s">
        <v>483</v>
      </c>
      <c r="M49" s="131" t="s">
        <v>350</v>
      </c>
      <c r="N49" s="134" t="s">
        <v>420</v>
      </c>
      <c r="O49" s="134" t="s">
        <v>394</v>
      </c>
      <c r="P49" s="79" t="s">
        <v>425</v>
      </c>
      <c r="Q49" s="133" t="s">
        <v>18</v>
      </c>
      <c r="R49" s="131" t="s">
        <v>653</v>
      </c>
      <c r="S49" s="56" t="s">
        <v>581</v>
      </c>
      <c r="T49" s="56">
        <v>1</v>
      </c>
      <c r="U49" s="85">
        <v>1</v>
      </c>
      <c r="V49" s="56"/>
      <c r="W49" s="56" t="s">
        <v>581</v>
      </c>
      <c r="X49" s="56">
        <v>1</v>
      </c>
      <c r="Y49" s="85">
        <v>1</v>
      </c>
      <c r="Z49" s="56"/>
      <c r="AA49" s="56" t="s">
        <v>581</v>
      </c>
      <c r="AB49" s="56">
        <v>1</v>
      </c>
      <c r="AC49" s="85">
        <v>1</v>
      </c>
      <c r="AD49" s="56"/>
      <c r="AE49" s="56" t="s">
        <v>581</v>
      </c>
      <c r="AF49" s="56">
        <v>1</v>
      </c>
      <c r="AG49" s="85">
        <v>1</v>
      </c>
      <c r="AH49" s="56"/>
      <c r="AI49" s="56" t="s">
        <v>581</v>
      </c>
      <c r="AJ49" s="56">
        <v>1</v>
      </c>
      <c r="AK49" s="85">
        <v>1</v>
      </c>
      <c r="AL49" s="56"/>
      <c r="AM49" s="56" t="s">
        <v>581</v>
      </c>
      <c r="AN49" s="56">
        <v>1</v>
      </c>
      <c r="AO49" s="85">
        <v>1</v>
      </c>
      <c r="AP49" s="56"/>
      <c r="AQ49" s="56"/>
      <c r="AR49" s="56"/>
      <c r="AS49" s="85"/>
      <c r="AT49" s="76"/>
      <c r="AU49" s="56"/>
      <c r="AV49" s="56"/>
      <c r="AW49" s="85"/>
      <c r="AX49" s="76"/>
      <c r="AY49" s="56"/>
      <c r="AZ49" s="56"/>
      <c r="BA49" s="85"/>
      <c r="BB49" s="76"/>
      <c r="BC49" s="56"/>
      <c r="BD49" s="56"/>
      <c r="BE49" s="85"/>
      <c r="BF49" s="76"/>
      <c r="BG49" s="56"/>
      <c r="BH49" s="56"/>
      <c r="BI49" s="85"/>
      <c r="BJ49" s="76"/>
      <c r="BK49" s="56"/>
      <c r="BL49" s="56"/>
      <c r="BM49" s="85"/>
      <c r="BN49" s="76"/>
      <c r="BO49" s="56" t="s">
        <v>790</v>
      </c>
      <c r="BP49" s="56">
        <v>1</v>
      </c>
      <c r="BQ49" s="85">
        <v>1</v>
      </c>
      <c r="BR49" s="56"/>
      <c r="BS49" s="56" t="s">
        <v>581</v>
      </c>
      <c r="BT49" s="56">
        <v>1</v>
      </c>
      <c r="BU49" s="85">
        <v>1</v>
      </c>
      <c r="BV49" s="56"/>
    </row>
    <row r="50" spans="1:74" ht="63.75">
      <c r="A50" s="217"/>
      <c r="B50" s="217"/>
      <c r="C50" s="216"/>
      <c r="D50" s="216"/>
      <c r="E50" s="216"/>
      <c r="F50" s="216"/>
      <c r="G50" s="216"/>
      <c r="H50" s="130" t="s">
        <v>351</v>
      </c>
      <c r="I50" s="131" t="s">
        <v>421</v>
      </c>
      <c r="J50" s="131" t="s">
        <v>422</v>
      </c>
      <c r="K50" s="131" t="s">
        <v>650</v>
      </c>
      <c r="L50" s="131" t="s">
        <v>484</v>
      </c>
      <c r="M50" s="131" t="s">
        <v>423</v>
      </c>
      <c r="N50" s="134" t="s">
        <v>420</v>
      </c>
      <c r="O50" s="134" t="s">
        <v>424</v>
      </c>
      <c r="P50" s="79" t="s">
        <v>425</v>
      </c>
      <c r="Q50" s="133" t="s">
        <v>18</v>
      </c>
      <c r="R50" s="131" t="s">
        <v>654</v>
      </c>
      <c r="S50" s="87" t="s">
        <v>732</v>
      </c>
      <c r="T50" s="87" t="s">
        <v>602</v>
      </c>
      <c r="U50" s="85">
        <v>0</v>
      </c>
      <c r="V50" s="56"/>
      <c r="W50" s="87" t="s">
        <v>732</v>
      </c>
      <c r="X50" s="87" t="s">
        <v>602</v>
      </c>
      <c r="Y50" s="85">
        <v>0</v>
      </c>
      <c r="Z50" s="56"/>
      <c r="AA50" s="87" t="s">
        <v>732</v>
      </c>
      <c r="AB50" s="87" t="s">
        <v>602</v>
      </c>
      <c r="AC50" s="85">
        <v>0</v>
      </c>
      <c r="AD50" s="56"/>
      <c r="AE50" s="87" t="s">
        <v>732</v>
      </c>
      <c r="AF50" s="87" t="s">
        <v>602</v>
      </c>
      <c r="AG50" s="85">
        <v>0</v>
      </c>
      <c r="AH50" s="56"/>
      <c r="AI50" s="87" t="s">
        <v>732</v>
      </c>
      <c r="AJ50" s="87" t="s">
        <v>602</v>
      </c>
      <c r="AK50" s="85">
        <v>0</v>
      </c>
      <c r="AL50" s="56"/>
      <c r="AM50" s="87" t="s">
        <v>732</v>
      </c>
      <c r="AN50" s="87" t="s">
        <v>602</v>
      </c>
      <c r="AO50" s="85">
        <v>0</v>
      </c>
      <c r="AP50" s="56"/>
      <c r="AQ50" s="87"/>
      <c r="AR50" s="87"/>
      <c r="AS50" s="85"/>
      <c r="AT50" s="76"/>
      <c r="AU50" s="87"/>
      <c r="AV50" s="87"/>
      <c r="AW50" s="85"/>
      <c r="AX50" s="76"/>
      <c r="AY50" s="87"/>
      <c r="AZ50" s="87"/>
      <c r="BA50" s="85"/>
      <c r="BB50" s="76"/>
      <c r="BC50" s="87"/>
      <c r="BD50" s="87"/>
      <c r="BE50" s="85"/>
      <c r="BF50" s="76"/>
      <c r="BG50" s="87"/>
      <c r="BH50" s="87"/>
      <c r="BI50" s="85"/>
      <c r="BJ50" s="76"/>
      <c r="BK50" s="87"/>
      <c r="BL50" s="87"/>
      <c r="BM50" s="85"/>
      <c r="BN50" s="76"/>
      <c r="BO50" s="87" t="s">
        <v>732</v>
      </c>
      <c r="BP50" s="87" t="s">
        <v>602</v>
      </c>
      <c r="BQ50" s="85">
        <v>0</v>
      </c>
      <c r="BR50" s="56"/>
      <c r="BS50" s="87" t="s">
        <v>732</v>
      </c>
      <c r="BT50" s="87" t="s">
        <v>602</v>
      </c>
      <c r="BU50" s="85">
        <v>0</v>
      </c>
      <c r="BV50" s="56"/>
    </row>
    <row r="51" spans="1:74" ht="76.5">
      <c r="A51" s="217"/>
      <c r="B51" s="217"/>
      <c r="C51" s="216"/>
      <c r="D51" s="216"/>
      <c r="E51" s="216"/>
      <c r="F51" s="216"/>
      <c r="G51" s="216"/>
      <c r="H51" s="129" t="s">
        <v>352</v>
      </c>
      <c r="I51" s="79"/>
      <c r="J51" s="79" t="s">
        <v>426</v>
      </c>
      <c r="K51" s="131" t="s">
        <v>651</v>
      </c>
      <c r="L51" s="79" t="s">
        <v>485</v>
      </c>
      <c r="M51" s="131" t="s">
        <v>353</v>
      </c>
      <c r="N51" s="134" t="s">
        <v>420</v>
      </c>
      <c r="O51" s="135" t="s">
        <v>394</v>
      </c>
      <c r="P51" s="79" t="s">
        <v>425</v>
      </c>
      <c r="Q51" s="133" t="s">
        <v>18</v>
      </c>
      <c r="R51" s="131" t="s">
        <v>654</v>
      </c>
      <c r="S51" s="56" t="s">
        <v>715</v>
      </c>
      <c r="T51" s="56">
        <v>0</v>
      </c>
      <c r="U51" s="85">
        <v>0</v>
      </c>
      <c r="V51" s="56"/>
      <c r="W51" s="56" t="s">
        <v>715</v>
      </c>
      <c r="X51" s="56">
        <v>0</v>
      </c>
      <c r="Y51" s="85">
        <v>0</v>
      </c>
      <c r="Z51" s="56"/>
      <c r="AA51" s="56" t="s">
        <v>715</v>
      </c>
      <c r="AB51" s="56">
        <v>0</v>
      </c>
      <c r="AC51" s="85">
        <v>0</v>
      </c>
      <c r="AD51" s="56"/>
      <c r="AE51" s="56" t="s">
        <v>715</v>
      </c>
      <c r="AF51" s="56">
        <v>0</v>
      </c>
      <c r="AG51" s="85">
        <v>0</v>
      </c>
      <c r="AH51" s="56"/>
      <c r="AI51" s="56" t="s">
        <v>715</v>
      </c>
      <c r="AJ51" s="56">
        <v>0</v>
      </c>
      <c r="AK51" s="85">
        <v>0</v>
      </c>
      <c r="AL51" s="56"/>
      <c r="AM51" s="56" t="s">
        <v>715</v>
      </c>
      <c r="AN51" s="56">
        <v>0</v>
      </c>
      <c r="AO51" s="85">
        <v>0</v>
      </c>
      <c r="AP51" s="56"/>
      <c r="AQ51" s="56"/>
      <c r="AR51" s="56"/>
      <c r="AS51" s="85"/>
      <c r="AT51" s="76"/>
      <c r="AU51" s="56"/>
      <c r="AV51" s="56"/>
      <c r="AW51" s="85"/>
      <c r="AX51" s="76"/>
      <c r="AY51" s="56"/>
      <c r="AZ51" s="56"/>
      <c r="BA51" s="85"/>
      <c r="BB51" s="76"/>
      <c r="BC51" s="56"/>
      <c r="BD51" s="56"/>
      <c r="BE51" s="85"/>
      <c r="BF51" s="76"/>
      <c r="BG51" s="56"/>
      <c r="BH51" s="56"/>
      <c r="BI51" s="85"/>
      <c r="BJ51" s="76"/>
      <c r="BK51" s="56"/>
      <c r="BL51" s="56"/>
      <c r="BM51" s="85"/>
      <c r="BN51" s="76"/>
      <c r="BO51" s="56" t="s">
        <v>715</v>
      </c>
      <c r="BP51" s="56">
        <v>0</v>
      </c>
      <c r="BQ51" s="85">
        <v>0</v>
      </c>
      <c r="BR51" s="56"/>
      <c r="BS51" s="56" t="s">
        <v>715</v>
      </c>
      <c r="BT51" s="56">
        <v>0</v>
      </c>
      <c r="BU51" s="85">
        <v>0</v>
      </c>
      <c r="BV51" s="56"/>
    </row>
    <row r="52" spans="1:74" ht="76.5">
      <c r="A52" s="217"/>
      <c r="B52" s="217"/>
      <c r="C52" s="216"/>
      <c r="D52" s="216"/>
      <c r="E52" s="216"/>
      <c r="F52" s="216"/>
      <c r="G52" s="216"/>
      <c r="H52" s="129" t="s">
        <v>354</v>
      </c>
      <c r="I52" s="79"/>
      <c r="J52" s="79" t="s">
        <v>427</v>
      </c>
      <c r="K52" s="131" t="s">
        <v>652</v>
      </c>
      <c r="L52" s="79" t="s">
        <v>486</v>
      </c>
      <c r="M52" s="131" t="s">
        <v>528</v>
      </c>
      <c r="N52" s="134" t="s">
        <v>420</v>
      </c>
      <c r="O52" s="134" t="s">
        <v>529</v>
      </c>
      <c r="P52" s="79" t="s">
        <v>425</v>
      </c>
      <c r="Q52" s="133" t="s">
        <v>18</v>
      </c>
      <c r="R52" s="131" t="s">
        <v>654</v>
      </c>
      <c r="S52" s="56" t="s">
        <v>547</v>
      </c>
      <c r="T52" s="86">
        <v>24</v>
      </c>
      <c r="U52" s="85">
        <v>1</v>
      </c>
      <c r="V52" s="56"/>
      <c r="W52" s="56" t="s">
        <v>547</v>
      </c>
      <c r="X52" s="86">
        <v>24</v>
      </c>
      <c r="Y52" s="85">
        <v>1</v>
      </c>
      <c r="Z52" s="56"/>
      <c r="AA52" s="56" t="s">
        <v>547</v>
      </c>
      <c r="AB52" s="86">
        <v>24</v>
      </c>
      <c r="AC52" s="85">
        <v>1</v>
      </c>
      <c r="AD52" s="56"/>
      <c r="AE52" s="56" t="s">
        <v>547</v>
      </c>
      <c r="AF52" s="86">
        <v>24</v>
      </c>
      <c r="AG52" s="85">
        <v>1</v>
      </c>
      <c r="AH52" s="56"/>
      <c r="AI52" s="56" t="s">
        <v>547</v>
      </c>
      <c r="AJ52" s="86">
        <v>24</v>
      </c>
      <c r="AK52" s="85">
        <v>1</v>
      </c>
      <c r="AL52" s="56"/>
      <c r="AM52" s="56" t="s">
        <v>547</v>
      </c>
      <c r="AN52" s="86">
        <v>24</v>
      </c>
      <c r="AO52" s="85">
        <v>1</v>
      </c>
      <c r="AP52" s="56"/>
      <c r="AQ52" s="56"/>
      <c r="AR52" s="86"/>
      <c r="AS52" s="85"/>
      <c r="AT52" s="76"/>
      <c r="AU52" s="56"/>
      <c r="AV52" s="86"/>
      <c r="AW52" s="85"/>
      <c r="AX52" s="76"/>
      <c r="AY52" s="56"/>
      <c r="AZ52" s="86"/>
      <c r="BA52" s="85"/>
      <c r="BB52" s="76"/>
      <c r="BC52" s="56"/>
      <c r="BD52" s="86"/>
      <c r="BE52" s="85"/>
      <c r="BF52" s="76"/>
      <c r="BG52" s="56"/>
      <c r="BH52" s="86"/>
      <c r="BI52" s="85"/>
      <c r="BJ52" s="76"/>
      <c r="BK52" s="56"/>
      <c r="BL52" s="86"/>
      <c r="BM52" s="85"/>
      <c r="BN52" s="76"/>
      <c r="BO52" s="56" t="s">
        <v>547</v>
      </c>
      <c r="BP52" s="86">
        <v>24</v>
      </c>
      <c r="BQ52" s="85">
        <v>1</v>
      </c>
      <c r="BR52" s="56"/>
      <c r="BS52" s="56" t="s">
        <v>547</v>
      </c>
      <c r="BT52" s="86">
        <v>24</v>
      </c>
      <c r="BU52" s="85">
        <v>1</v>
      </c>
      <c r="BV52" s="56"/>
    </row>
    <row r="53" spans="1:74" ht="89.25">
      <c r="A53" s="217"/>
      <c r="B53" s="217"/>
      <c r="C53" s="216"/>
      <c r="D53" s="216"/>
      <c r="E53" s="216"/>
      <c r="F53" s="216"/>
      <c r="G53" s="216"/>
      <c r="H53" s="129" t="s">
        <v>355</v>
      </c>
      <c r="I53" s="79"/>
      <c r="J53" s="79" t="s">
        <v>428</v>
      </c>
      <c r="K53" s="131" t="s">
        <v>655</v>
      </c>
      <c r="L53" s="79" t="s">
        <v>487</v>
      </c>
      <c r="M53" s="131" t="s">
        <v>488</v>
      </c>
      <c r="N53" s="134" t="s">
        <v>420</v>
      </c>
      <c r="O53" s="134" t="s">
        <v>424</v>
      </c>
      <c r="P53" s="79" t="s">
        <v>425</v>
      </c>
      <c r="Q53" s="133" t="s">
        <v>18</v>
      </c>
      <c r="R53" s="131" t="s">
        <v>654</v>
      </c>
      <c r="S53" s="56" t="s">
        <v>733</v>
      </c>
      <c r="T53" s="56">
        <v>1</v>
      </c>
      <c r="U53" s="85">
        <v>0.33</v>
      </c>
      <c r="V53" s="56"/>
      <c r="W53" s="56" t="s">
        <v>733</v>
      </c>
      <c r="X53" s="56">
        <v>1</v>
      </c>
      <c r="Y53" s="85">
        <v>0.33</v>
      </c>
      <c r="Z53" s="56"/>
      <c r="AA53" s="56" t="s">
        <v>733</v>
      </c>
      <c r="AB53" s="56">
        <v>1</v>
      </c>
      <c r="AC53" s="85">
        <v>0.33</v>
      </c>
      <c r="AD53" s="56"/>
      <c r="AE53" s="56" t="s">
        <v>733</v>
      </c>
      <c r="AF53" s="56">
        <v>1</v>
      </c>
      <c r="AG53" s="85">
        <v>0.33</v>
      </c>
      <c r="AH53" s="56"/>
      <c r="AI53" s="56" t="s">
        <v>733</v>
      </c>
      <c r="AJ53" s="56">
        <v>1</v>
      </c>
      <c r="AK53" s="85">
        <v>0.33</v>
      </c>
      <c r="AL53" s="56"/>
      <c r="AM53" s="56" t="s">
        <v>733</v>
      </c>
      <c r="AN53" s="56">
        <v>1</v>
      </c>
      <c r="AO53" s="85">
        <v>0.33</v>
      </c>
      <c r="AP53" s="56"/>
      <c r="AQ53" s="56"/>
      <c r="AR53" s="56"/>
      <c r="AS53" s="85"/>
      <c r="AT53" s="76"/>
      <c r="AU53" s="56"/>
      <c r="AV53" s="56"/>
      <c r="AW53" s="85"/>
      <c r="AX53" s="76"/>
      <c r="AY53" s="56"/>
      <c r="AZ53" s="56"/>
      <c r="BA53" s="85"/>
      <c r="BB53" s="76"/>
      <c r="BC53" s="56"/>
      <c r="BD53" s="56"/>
      <c r="BE53" s="85"/>
      <c r="BF53" s="76"/>
      <c r="BG53" s="56"/>
      <c r="BH53" s="86"/>
      <c r="BI53" s="85"/>
      <c r="BJ53" s="76"/>
      <c r="BK53" s="56"/>
      <c r="BL53" s="86"/>
      <c r="BM53" s="85"/>
      <c r="BN53" s="76"/>
      <c r="BO53" s="56" t="s">
        <v>733</v>
      </c>
      <c r="BP53" s="56">
        <v>1</v>
      </c>
      <c r="BQ53" s="85">
        <v>0.33</v>
      </c>
      <c r="BR53" s="56"/>
      <c r="BS53" s="56" t="s">
        <v>733</v>
      </c>
      <c r="BT53" s="56">
        <v>1</v>
      </c>
      <c r="BU53" s="85">
        <v>0.33</v>
      </c>
      <c r="BV53" s="56"/>
    </row>
    <row r="54" spans="1:74" ht="140.25">
      <c r="A54" s="217"/>
      <c r="B54" s="217"/>
      <c r="C54" s="216"/>
      <c r="D54" s="216"/>
      <c r="E54" s="216"/>
      <c r="F54" s="216"/>
      <c r="G54" s="216"/>
      <c r="H54" s="129" t="s">
        <v>356</v>
      </c>
      <c r="I54" s="79"/>
      <c r="J54" s="79" t="s">
        <v>357</v>
      </c>
      <c r="K54" s="131" t="s">
        <v>656</v>
      </c>
      <c r="L54" s="79" t="s">
        <v>489</v>
      </c>
      <c r="M54" s="131" t="s">
        <v>429</v>
      </c>
      <c r="N54" s="134" t="s">
        <v>420</v>
      </c>
      <c r="O54" s="135" t="s">
        <v>394</v>
      </c>
      <c r="P54" s="79" t="s">
        <v>425</v>
      </c>
      <c r="Q54" s="133" t="s">
        <v>18</v>
      </c>
      <c r="R54" s="131" t="s">
        <v>654</v>
      </c>
      <c r="S54" s="56" t="s">
        <v>716</v>
      </c>
      <c r="T54" s="86">
        <v>1</v>
      </c>
      <c r="U54" s="77">
        <v>0.25</v>
      </c>
      <c r="V54" s="56"/>
      <c r="W54" s="56" t="s">
        <v>716</v>
      </c>
      <c r="X54" s="86">
        <v>1</v>
      </c>
      <c r="Y54" s="77">
        <v>0.25</v>
      </c>
      <c r="Z54" s="56"/>
      <c r="AA54" s="56" t="s">
        <v>717</v>
      </c>
      <c r="AB54" s="86">
        <v>3</v>
      </c>
      <c r="AC54" s="77">
        <v>0.6</v>
      </c>
      <c r="AD54" s="56"/>
      <c r="AE54" s="56" t="s">
        <v>717</v>
      </c>
      <c r="AF54" s="86">
        <v>4</v>
      </c>
      <c r="AG54" s="77">
        <v>0.8</v>
      </c>
      <c r="AH54" s="56"/>
      <c r="AI54" s="56" t="s">
        <v>717</v>
      </c>
      <c r="AJ54" s="86">
        <v>4</v>
      </c>
      <c r="AK54" s="77">
        <v>0.8</v>
      </c>
      <c r="AL54" s="56"/>
      <c r="AM54" s="56" t="s">
        <v>717</v>
      </c>
      <c r="AN54" s="86">
        <v>4</v>
      </c>
      <c r="AO54" s="77">
        <v>0.8</v>
      </c>
      <c r="AP54" s="56"/>
      <c r="AQ54" s="56"/>
      <c r="AR54" s="86"/>
      <c r="AS54" s="77"/>
      <c r="AT54" s="76"/>
      <c r="AU54" s="56"/>
      <c r="AV54" s="86"/>
      <c r="AW54" s="77"/>
      <c r="AX54" s="76"/>
      <c r="AY54" s="56"/>
      <c r="AZ54" s="86"/>
      <c r="BA54" s="77"/>
      <c r="BB54" s="76"/>
      <c r="BC54" s="56"/>
      <c r="BD54" s="86"/>
      <c r="BE54" s="77"/>
      <c r="BF54" s="76"/>
      <c r="BG54" s="56"/>
      <c r="BH54" s="86"/>
      <c r="BI54" s="77"/>
      <c r="BJ54" s="76"/>
      <c r="BK54" s="56"/>
      <c r="BL54" s="86"/>
      <c r="BM54" s="77"/>
      <c r="BN54" s="76"/>
      <c r="BO54" s="56" t="s">
        <v>717</v>
      </c>
      <c r="BP54" s="86">
        <v>4</v>
      </c>
      <c r="BQ54" s="77">
        <v>0.8</v>
      </c>
      <c r="BR54" s="56"/>
      <c r="BS54" s="56" t="s">
        <v>717</v>
      </c>
      <c r="BT54" s="86">
        <v>4</v>
      </c>
      <c r="BU54" s="77">
        <v>0.8</v>
      </c>
      <c r="BV54" s="56"/>
    </row>
    <row r="55" spans="1:74" ht="76.5">
      <c r="A55" s="217"/>
      <c r="B55" s="217"/>
      <c r="C55" s="216"/>
      <c r="D55" s="216"/>
      <c r="E55" s="216"/>
      <c r="F55" s="216"/>
      <c r="G55" s="216"/>
      <c r="H55" s="129" t="s">
        <v>358</v>
      </c>
      <c r="I55" s="79" t="s">
        <v>430</v>
      </c>
      <c r="J55" s="79" t="s">
        <v>431</v>
      </c>
      <c r="K55" s="131" t="s">
        <v>657</v>
      </c>
      <c r="L55" s="79" t="s">
        <v>490</v>
      </c>
      <c r="M55" s="95" t="s">
        <v>432</v>
      </c>
      <c r="N55" s="134" t="s">
        <v>420</v>
      </c>
      <c r="O55" s="134" t="s">
        <v>433</v>
      </c>
      <c r="P55" s="79" t="s">
        <v>425</v>
      </c>
      <c r="Q55" s="133" t="s">
        <v>18</v>
      </c>
      <c r="R55" s="131" t="s">
        <v>654</v>
      </c>
      <c r="S55" s="56" t="s">
        <v>734</v>
      </c>
      <c r="T55" s="56">
        <v>0</v>
      </c>
      <c r="U55" s="85">
        <v>0</v>
      </c>
      <c r="V55" s="56"/>
      <c r="W55" s="56" t="s">
        <v>736</v>
      </c>
      <c r="X55" s="56">
        <v>2</v>
      </c>
      <c r="Y55" s="85">
        <v>0.14</v>
      </c>
      <c r="Z55" s="56"/>
      <c r="AA55" s="56" t="s">
        <v>735</v>
      </c>
      <c r="AB55" s="56">
        <v>3</v>
      </c>
      <c r="AC55" s="85">
        <v>0.21</v>
      </c>
      <c r="AD55" s="56"/>
      <c r="AE55" s="56" t="s">
        <v>737</v>
      </c>
      <c r="AF55" s="56">
        <v>4</v>
      </c>
      <c r="AG55" s="85">
        <v>0.29</v>
      </c>
      <c r="AH55" s="56"/>
      <c r="AI55" s="56" t="s">
        <v>737</v>
      </c>
      <c r="AJ55" s="56">
        <v>4</v>
      </c>
      <c r="AK55" s="85">
        <v>0.29</v>
      </c>
      <c r="AL55" s="56"/>
      <c r="AM55" s="56" t="s">
        <v>737</v>
      </c>
      <c r="AN55" s="56">
        <v>4</v>
      </c>
      <c r="AO55" s="85">
        <v>0.29</v>
      </c>
      <c r="AP55" s="56"/>
      <c r="AQ55" s="56"/>
      <c r="AR55" s="56"/>
      <c r="AS55" s="85"/>
      <c r="AT55" s="56"/>
      <c r="AU55" s="56"/>
      <c r="AV55" s="56"/>
      <c r="AW55" s="85"/>
      <c r="AX55" s="56"/>
      <c r="AY55" s="56"/>
      <c r="AZ55" s="56"/>
      <c r="BA55" s="85"/>
      <c r="BB55" s="56"/>
      <c r="BC55" s="56"/>
      <c r="BD55" s="56"/>
      <c r="BE55" s="85"/>
      <c r="BF55" s="76"/>
      <c r="BG55" s="56"/>
      <c r="BH55" s="56"/>
      <c r="BI55" s="85"/>
      <c r="BJ55" s="76"/>
      <c r="BK55" s="56"/>
      <c r="BL55" s="56"/>
      <c r="BM55" s="85"/>
      <c r="BN55" s="76"/>
      <c r="BO55" s="56" t="s">
        <v>737</v>
      </c>
      <c r="BP55" s="56">
        <v>4</v>
      </c>
      <c r="BQ55" s="85">
        <v>0.29</v>
      </c>
      <c r="BR55" s="56"/>
      <c r="BS55" s="56" t="s">
        <v>737</v>
      </c>
      <c r="BT55" s="56">
        <v>4</v>
      </c>
      <c r="BU55" s="85">
        <v>0.29</v>
      </c>
      <c r="BV55" s="56"/>
    </row>
    <row r="56" spans="1:74" ht="77.25" customHeight="1">
      <c r="A56" s="217"/>
      <c r="B56" s="217"/>
      <c r="C56" s="216"/>
      <c r="D56" s="216"/>
      <c r="E56" s="216"/>
      <c r="F56" s="216"/>
      <c r="G56" s="216"/>
      <c r="H56" s="129" t="s">
        <v>359</v>
      </c>
      <c r="I56" s="79"/>
      <c r="J56" s="79" t="s">
        <v>434</v>
      </c>
      <c r="K56" s="131" t="s">
        <v>658</v>
      </c>
      <c r="L56" s="79" t="s">
        <v>491</v>
      </c>
      <c r="M56" s="131" t="s">
        <v>435</v>
      </c>
      <c r="N56" s="134" t="s">
        <v>420</v>
      </c>
      <c r="O56" s="134" t="s">
        <v>433</v>
      </c>
      <c r="P56" s="79" t="s">
        <v>425</v>
      </c>
      <c r="Q56" s="133" t="s">
        <v>13</v>
      </c>
      <c r="R56" s="131" t="s">
        <v>654</v>
      </c>
      <c r="S56" s="56" t="s">
        <v>548</v>
      </c>
      <c r="T56" s="56">
        <v>0</v>
      </c>
      <c r="U56" s="85">
        <v>1</v>
      </c>
      <c r="V56" s="56"/>
      <c r="W56" s="56" t="s">
        <v>548</v>
      </c>
      <c r="X56" s="56">
        <v>0</v>
      </c>
      <c r="Y56" s="85">
        <v>1</v>
      </c>
      <c r="Z56" s="56"/>
      <c r="AA56" s="56" t="s">
        <v>548</v>
      </c>
      <c r="AB56" s="56">
        <v>0</v>
      </c>
      <c r="AC56" s="85">
        <v>1</v>
      </c>
      <c r="AD56" s="56"/>
      <c r="AE56" s="56" t="s">
        <v>548</v>
      </c>
      <c r="AF56" s="56">
        <v>0</v>
      </c>
      <c r="AG56" s="85">
        <v>1</v>
      </c>
      <c r="AH56" s="56"/>
      <c r="AI56" s="56" t="s">
        <v>548</v>
      </c>
      <c r="AJ56" s="56">
        <v>0</v>
      </c>
      <c r="AK56" s="85">
        <v>1</v>
      </c>
      <c r="AL56" s="56"/>
      <c r="AM56" s="56" t="s">
        <v>548</v>
      </c>
      <c r="AN56" s="56">
        <v>0</v>
      </c>
      <c r="AO56" s="85">
        <v>1</v>
      </c>
      <c r="AP56" s="56"/>
      <c r="AQ56" s="56"/>
      <c r="AR56" s="56"/>
      <c r="AS56" s="85"/>
      <c r="AT56" s="56"/>
      <c r="AU56" s="56"/>
      <c r="AV56" s="56"/>
      <c r="AW56" s="85"/>
      <c r="AX56" s="56"/>
      <c r="AY56" s="56"/>
      <c r="AZ56" s="56"/>
      <c r="BA56" s="85"/>
      <c r="BB56" s="56"/>
      <c r="BC56" s="56"/>
      <c r="BD56" s="56"/>
      <c r="BE56" s="85"/>
      <c r="BF56" s="76"/>
      <c r="BG56" s="56"/>
      <c r="BH56" s="56"/>
      <c r="BI56" s="85"/>
      <c r="BJ56" s="76"/>
      <c r="BK56" s="56"/>
      <c r="BL56" s="56"/>
      <c r="BM56" s="85"/>
      <c r="BN56" s="76"/>
      <c r="BO56" s="56" t="s">
        <v>548</v>
      </c>
      <c r="BP56" s="56">
        <v>0</v>
      </c>
      <c r="BQ56" s="85">
        <v>1</v>
      </c>
      <c r="BR56" s="56"/>
      <c r="BS56" s="56" t="s">
        <v>548</v>
      </c>
      <c r="BT56" s="56">
        <v>0</v>
      </c>
      <c r="BU56" s="85">
        <v>1</v>
      </c>
      <c r="BV56" s="56"/>
    </row>
    <row r="57" spans="1:74" ht="216.75">
      <c r="A57" s="215" t="s">
        <v>685</v>
      </c>
      <c r="B57" s="217"/>
      <c r="C57" s="216" t="s">
        <v>516</v>
      </c>
      <c r="D57" s="216" t="s">
        <v>24</v>
      </c>
      <c r="E57" s="216" t="s">
        <v>470</v>
      </c>
      <c r="F57" s="216" t="s">
        <v>517</v>
      </c>
      <c r="G57" s="216">
        <v>0</v>
      </c>
      <c r="H57" s="129" t="s">
        <v>360</v>
      </c>
      <c r="I57" s="131" t="s">
        <v>436</v>
      </c>
      <c r="J57" s="79" t="s">
        <v>660</v>
      </c>
      <c r="K57" s="131" t="s">
        <v>659</v>
      </c>
      <c r="L57" s="79" t="s">
        <v>492</v>
      </c>
      <c r="M57" s="95" t="s">
        <v>439</v>
      </c>
      <c r="N57" s="134" t="s">
        <v>420</v>
      </c>
      <c r="O57" s="134" t="s">
        <v>433</v>
      </c>
      <c r="P57" s="79" t="s">
        <v>425</v>
      </c>
      <c r="Q57" s="133" t="s">
        <v>18</v>
      </c>
      <c r="R57" s="131" t="s">
        <v>654</v>
      </c>
      <c r="S57" s="56" t="s">
        <v>738</v>
      </c>
      <c r="T57" s="56">
        <v>2</v>
      </c>
      <c r="U57" s="85">
        <v>0.33</v>
      </c>
      <c r="V57" s="56"/>
      <c r="W57" s="56" t="s">
        <v>738</v>
      </c>
      <c r="X57" s="56">
        <v>2</v>
      </c>
      <c r="Y57" s="85">
        <v>0.33</v>
      </c>
      <c r="Z57" s="56"/>
      <c r="AA57" s="56" t="s">
        <v>738</v>
      </c>
      <c r="AB57" s="56">
        <v>2</v>
      </c>
      <c r="AC57" s="85">
        <v>0.33</v>
      </c>
      <c r="AD57" s="56"/>
      <c r="AE57" s="56" t="s">
        <v>738</v>
      </c>
      <c r="AF57" s="56">
        <v>2</v>
      </c>
      <c r="AG57" s="85">
        <v>0.33</v>
      </c>
      <c r="AH57" s="56"/>
      <c r="AI57" s="56" t="s">
        <v>738</v>
      </c>
      <c r="AJ57" s="56">
        <v>2</v>
      </c>
      <c r="AK57" s="85">
        <v>0.33</v>
      </c>
      <c r="AL57" s="56"/>
      <c r="AM57" s="56" t="s">
        <v>738</v>
      </c>
      <c r="AN57" s="56">
        <v>2</v>
      </c>
      <c r="AO57" s="85">
        <v>0.33</v>
      </c>
      <c r="AP57" s="56"/>
      <c r="AQ57" s="56"/>
      <c r="AR57" s="56"/>
      <c r="AS57" s="85"/>
      <c r="AT57" s="56"/>
      <c r="AU57" s="56"/>
      <c r="AV57" s="56"/>
      <c r="AW57" s="85"/>
      <c r="AX57" s="56"/>
      <c r="AY57" s="56"/>
      <c r="AZ57" s="56"/>
      <c r="BA57" s="85"/>
      <c r="BB57" s="56"/>
      <c r="BC57" s="56"/>
      <c r="BD57" s="56"/>
      <c r="BE57" s="85"/>
      <c r="BF57" s="76"/>
      <c r="BG57" s="56"/>
      <c r="BH57" s="56"/>
      <c r="BI57" s="85"/>
      <c r="BJ57" s="76"/>
      <c r="BK57" s="56"/>
      <c r="BL57" s="56"/>
      <c r="BM57" s="85"/>
      <c r="BN57" s="76"/>
      <c r="BO57" s="56" t="s">
        <v>738</v>
      </c>
      <c r="BP57" s="56">
        <v>2</v>
      </c>
      <c r="BQ57" s="85">
        <v>0.33</v>
      </c>
      <c r="BR57" s="56"/>
      <c r="BS57" s="56" t="s">
        <v>738</v>
      </c>
      <c r="BT57" s="56">
        <v>2</v>
      </c>
      <c r="BU57" s="85">
        <v>0.33</v>
      </c>
      <c r="BV57" s="56"/>
    </row>
    <row r="58" spans="1:74" ht="204">
      <c r="A58" s="217"/>
      <c r="B58" s="217"/>
      <c r="C58" s="216"/>
      <c r="D58" s="216"/>
      <c r="E58" s="216"/>
      <c r="F58" s="216"/>
      <c r="G58" s="216"/>
      <c r="H58" s="96" t="s">
        <v>361</v>
      </c>
      <c r="I58" s="131" t="s">
        <v>438</v>
      </c>
      <c r="J58" s="79" t="s">
        <v>437</v>
      </c>
      <c r="K58" s="131" t="s">
        <v>661</v>
      </c>
      <c r="L58" s="79" t="s">
        <v>493</v>
      </c>
      <c r="M58" s="95" t="s">
        <v>440</v>
      </c>
      <c r="N58" s="134" t="s">
        <v>420</v>
      </c>
      <c r="O58" s="134" t="s">
        <v>445</v>
      </c>
      <c r="P58" s="79" t="s">
        <v>425</v>
      </c>
      <c r="Q58" s="133" t="s">
        <v>18</v>
      </c>
      <c r="R58" s="131" t="s">
        <v>654</v>
      </c>
      <c r="S58" s="56" t="s">
        <v>603</v>
      </c>
      <c r="T58" s="56">
        <v>0</v>
      </c>
      <c r="U58" s="85">
        <v>0</v>
      </c>
      <c r="V58" s="56"/>
      <c r="W58" s="56" t="s">
        <v>603</v>
      </c>
      <c r="X58" s="56">
        <v>0</v>
      </c>
      <c r="Y58" s="85">
        <v>0</v>
      </c>
      <c r="Z58" s="56"/>
      <c r="AA58" s="56" t="s">
        <v>603</v>
      </c>
      <c r="AB58" s="56">
        <v>0</v>
      </c>
      <c r="AC58" s="85">
        <v>0</v>
      </c>
      <c r="AD58" s="56"/>
      <c r="AE58" s="56" t="s">
        <v>603</v>
      </c>
      <c r="AF58" s="56">
        <v>0</v>
      </c>
      <c r="AG58" s="85">
        <v>0</v>
      </c>
      <c r="AH58" s="56"/>
      <c r="AI58" s="56" t="s">
        <v>603</v>
      </c>
      <c r="AJ58" s="56">
        <v>0</v>
      </c>
      <c r="AK58" s="85">
        <v>0</v>
      </c>
      <c r="AL58" s="56"/>
      <c r="AM58" s="56" t="s">
        <v>603</v>
      </c>
      <c r="AN58" s="56">
        <v>0</v>
      </c>
      <c r="AO58" s="85">
        <v>0</v>
      </c>
      <c r="AP58" s="56"/>
      <c r="AQ58" s="56"/>
      <c r="AR58" s="56"/>
      <c r="AS58" s="85"/>
      <c r="AT58" s="76"/>
      <c r="AU58" s="56"/>
      <c r="AV58" s="56"/>
      <c r="AW58" s="85"/>
      <c r="AX58" s="76"/>
      <c r="AY58" s="56"/>
      <c r="AZ58" s="56"/>
      <c r="BA58" s="85"/>
      <c r="BB58" s="76"/>
      <c r="BC58" s="56"/>
      <c r="BD58" s="56"/>
      <c r="BE58" s="85"/>
      <c r="BF58" s="76"/>
      <c r="BG58" s="56"/>
      <c r="BH58" s="56"/>
      <c r="BI58" s="85"/>
      <c r="BJ58" s="76"/>
      <c r="BK58" s="56"/>
      <c r="BL58" s="56"/>
      <c r="BM58" s="85"/>
      <c r="BN58" s="76"/>
      <c r="BO58" s="56" t="s">
        <v>603</v>
      </c>
      <c r="BP58" s="56">
        <v>0</v>
      </c>
      <c r="BQ58" s="85">
        <v>0</v>
      </c>
      <c r="BR58" s="56"/>
      <c r="BS58" s="56" t="s">
        <v>603</v>
      </c>
      <c r="BT58" s="56">
        <v>0</v>
      </c>
      <c r="BU58" s="85">
        <v>0</v>
      </c>
      <c r="BV58" s="56"/>
    </row>
    <row r="59" spans="1:74" ht="89.25">
      <c r="A59" s="217"/>
      <c r="B59" s="217"/>
      <c r="C59" s="216"/>
      <c r="D59" s="216"/>
      <c r="E59" s="216"/>
      <c r="F59" s="216"/>
      <c r="G59" s="216"/>
      <c r="H59" s="129" t="s">
        <v>362</v>
      </c>
      <c r="I59" s="131"/>
      <c r="J59" s="79" t="s">
        <v>441</v>
      </c>
      <c r="K59" s="131" t="s">
        <v>662</v>
      </c>
      <c r="L59" s="79" t="s">
        <v>494</v>
      </c>
      <c r="M59" s="131" t="s">
        <v>442</v>
      </c>
      <c r="N59" s="134" t="s">
        <v>420</v>
      </c>
      <c r="O59" s="134" t="s">
        <v>445</v>
      </c>
      <c r="P59" s="79" t="s">
        <v>425</v>
      </c>
      <c r="Q59" s="133" t="s">
        <v>18</v>
      </c>
      <c r="R59" s="131" t="s">
        <v>654</v>
      </c>
      <c r="S59" s="56" t="s">
        <v>549</v>
      </c>
      <c r="T59" s="56" t="s">
        <v>739</v>
      </c>
      <c r="U59" s="85">
        <v>0.66</v>
      </c>
      <c r="V59" s="56"/>
      <c r="W59" s="56" t="s">
        <v>549</v>
      </c>
      <c r="X59" s="56" t="s">
        <v>739</v>
      </c>
      <c r="Y59" s="85">
        <v>0.66</v>
      </c>
      <c r="Z59" s="56"/>
      <c r="AA59" s="56" t="s">
        <v>549</v>
      </c>
      <c r="AB59" s="56" t="s">
        <v>739</v>
      </c>
      <c r="AC59" s="85">
        <v>0.66</v>
      </c>
      <c r="AD59" s="56"/>
      <c r="AE59" s="56" t="s">
        <v>549</v>
      </c>
      <c r="AF59" s="56" t="s">
        <v>739</v>
      </c>
      <c r="AG59" s="85">
        <v>0.66</v>
      </c>
      <c r="AH59" s="56"/>
      <c r="AI59" s="56" t="s">
        <v>549</v>
      </c>
      <c r="AJ59" s="56" t="s">
        <v>739</v>
      </c>
      <c r="AK59" s="85">
        <v>0.66</v>
      </c>
      <c r="AL59" s="56"/>
      <c r="AM59" s="56" t="s">
        <v>549</v>
      </c>
      <c r="AN59" s="56" t="s">
        <v>739</v>
      </c>
      <c r="AO59" s="85">
        <v>0.66</v>
      </c>
      <c r="AP59" s="56"/>
      <c r="AQ59" s="56"/>
      <c r="AR59" s="56"/>
      <c r="AS59" s="85"/>
      <c r="AT59" s="76"/>
      <c r="AU59" s="56"/>
      <c r="AV59" s="56"/>
      <c r="AW59" s="85"/>
      <c r="AX59" s="76"/>
      <c r="AY59" s="56"/>
      <c r="AZ59" s="56"/>
      <c r="BA59" s="85"/>
      <c r="BB59" s="76"/>
      <c r="BC59" s="56"/>
      <c r="BD59" s="56"/>
      <c r="BE59" s="85"/>
      <c r="BF59" s="76"/>
      <c r="BG59" s="56"/>
      <c r="BH59" s="56"/>
      <c r="BI59" s="85"/>
      <c r="BJ59" s="76"/>
      <c r="BK59" s="56"/>
      <c r="BL59" s="56"/>
      <c r="BM59" s="85"/>
      <c r="BN59" s="76"/>
      <c r="BO59" s="56" t="s">
        <v>549</v>
      </c>
      <c r="BP59" s="56" t="s">
        <v>739</v>
      </c>
      <c r="BQ59" s="85">
        <v>0.66</v>
      </c>
      <c r="BR59" s="56"/>
      <c r="BS59" s="56" t="s">
        <v>549</v>
      </c>
      <c r="BT59" s="56" t="s">
        <v>739</v>
      </c>
      <c r="BU59" s="85">
        <v>0.66</v>
      </c>
      <c r="BV59" s="56"/>
    </row>
    <row r="60" spans="1:74" ht="63.75">
      <c r="A60" s="217"/>
      <c r="B60" s="217"/>
      <c r="C60" s="216"/>
      <c r="D60" s="216"/>
      <c r="E60" s="216"/>
      <c r="F60" s="216"/>
      <c r="G60" s="216"/>
      <c r="H60" s="129" t="s">
        <v>363</v>
      </c>
      <c r="I60" s="131" t="s">
        <v>443</v>
      </c>
      <c r="J60" s="131" t="s">
        <v>444</v>
      </c>
      <c r="K60" s="131" t="s">
        <v>663</v>
      </c>
      <c r="L60" s="131" t="s">
        <v>456</v>
      </c>
      <c r="M60" s="131" t="s">
        <v>364</v>
      </c>
      <c r="N60" s="134" t="s">
        <v>446</v>
      </c>
      <c r="O60" s="134" t="s">
        <v>445</v>
      </c>
      <c r="P60" s="79" t="s">
        <v>425</v>
      </c>
      <c r="Q60" s="133" t="s">
        <v>18</v>
      </c>
      <c r="R60" s="131" t="s">
        <v>654</v>
      </c>
      <c r="S60" s="56" t="s">
        <v>622</v>
      </c>
      <c r="T60" s="56">
        <v>76</v>
      </c>
      <c r="U60" s="85">
        <v>1</v>
      </c>
      <c r="V60" s="56"/>
      <c r="W60" s="56" t="s">
        <v>622</v>
      </c>
      <c r="X60" s="56">
        <v>57</v>
      </c>
      <c r="Y60" s="85">
        <v>1</v>
      </c>
      <c r="Z60" s="56"/>
      <c r="AA60" s="56" t="s">
        <v>622</v>
      </c>
      <c r="AB60" s="56">
        <v>48</v>
      </c>
      <c r="AC60" s="85">
        <v>1</v>
      </c>
      <c r="AD60" s="56"/>
      <c r="AE60" s="56" t="s">
        <v>622</v>
      </c>
      <c r="AF60" s="56">
        <v>44</v>
      </c>
      <c r="AG60" s="85">
        <v>1</v>
      </c>
      <c r="AH60" s="56"/>
      <c r="AI60" s="56" t="s">
        <v>622</v>
      </c>
      <c r="AJ60" s="56">
        <v>0</v>
      </c>
      <c r="AK60" s="85">
        <v>0</v>
      </c>
      <c r="AL60" s="56"/>
      <c r="AM60" s="56" t="s">
        <v>622</v>
      </c>
      <c r="AN60" s="56">
        <v>33</v>
      </c>
      <c r="AO60" s="85">
        <v>1</v>
      </c>
      <c r="AP60" s="56"/>
      <c r="AQ60" s="56"/>
      <c r="AR60" s="56"/>
      <c r="AS60" s="85"/>
      <c r="AT60" s="76"/>
      <c r="AU60" s="56"/>
      <c r="AV60" s="56"/>
      <c r="AW60" s="85"/>
      <c r="AX60" s="76"/>
      <c r="AY60" s="56"/>
      <c r="AZ60" s="56"/>
      <c r="BA60" s="85"/>
      <c r="BB60" s="76"/>
      <c r="BC60" s="56"/>
      <c r="BD60" s="56"/>
      <c r="BE60" s="85"/>
      <c r="BF60" s="76"/>
      <c r="BG60" s="56"/>
      <c r="BH60" s="56"/>
      <c r="BI60" s="85"/>
      <c r="BJ60" s="76"/>
      <c r="BK60" s="56"/>
      <c r="BL60" s="56"/>
      <c r="BM60" s="85"/>
      <c r="BN60" s="76"/>
      <c r="BO60" s="56" t="s">
        <v>622</v>
      </c>
      <c r="BP60" s="56">
        <v>33</v>
      </c>
      <c r="BQ60" s="85">
        <v>1</v>
      </c>
      <c r="BR60" s="56"/>
      <c r="BS60" s="56" t="s">
        <v>622</v>
      </c>
      <c r="BT60" s="56">
        <v>33</v>
      </c>
      <c r="BU60" s="85">
        <v>1</v>
      </c>
      <c r="BV60" s="56"/>
    </row>
    <row r="61" spans="1:74" ht="74.25" customHeight="1">
      <c r="A61" s="217"/>
      <c r="B61" s="217"/>
      <c r="C61" s="216"/>
      <c r="D61" s="216"/>
      <c r="E61" s="216"/>
      <c r="F61" s="216"/>
      <c r="G61" s="216"/>
      <c r="H61" s="129" t="s">
        <v>365</v>
      </c>
      <c r="I61" s="110" t="s">
        <v>447</v>
      </c>
      <c r="J61" s="87" t="s">
        <v>448</v>
      </c>
      <c r="K61" s="131" t="s">
        <v>664</v>
      </c>
      <c r="L61" s="87" t="s">
        <v>495</v>
      </c>
      <c r="M61" s="131" t="s">
        <v>366</v>
      </c>
      <c r="N61" s="134" t="s">
        <v>446</v>
      </c>
      <c r="O61" s="134" t="s">
        <v>445</v>
      </c>
      <c r="P61" s="79" t="s">
        <v>425</v>
      </c>
      <c r="Q61" s="133" t="s">
        <v>18</v>
      </c>
      <c r="R61" s="131" t="s">
        <v>654</v>
      </c>
      <c r="S61" s="56" t="s">
        <v>740</v>
      </c>
      <c r="T61" s="56">
        <v>0</v>
      </c>
      <c r="U61" s="85">
        <v>0</v>
      </c>
      <c r="V61" s="56"/>
      <c r="W61" s="56" t="s">
        <v>740</v>
      </c>
      <c r="X61" s="56">
        <v>0</v>
      </c>
      <c r="Y61" s="85">
        <v>0</v>
      </c>
      <c r="Z61" s="56"/>
      <c r="AA61" s="56" t="s">
        <v>740</v>
      </c>
      <c r="AB61" s="56">
        <v>0</v>
      </c>
      <c r="AC61" s="85">
        <v>0</v>
      </c>
      <c r="AD61" s="56"/>
      <c r="AE61" s="56" t="s">
        <v>740</v>
      </c>
      <c r="AF61" s="56">
        <v>0</v>
      </c>
      <c r="AG61" s="85">
        <v>0</v>
      </c>
      <c r="AH61" s="56"/>
      <c r="AI61" s="56" t="s">
        <v>740</v>
      </c>
      <c r="AJ61" s="56">
        <v>0</v>
      </c>
      <c r="AK61" s="85">
        <v>0</v>
      </c>
      <c r="AL61" s="56"/>
      <c r="AM61" s="56" t="s">
        <v>740</v>
      </c>
      <c r="AN61" s="56">
        <v>0</v>
      </c>
      <c r="AO61" s="85">
        <v>0</v>
      </c>
      <c r="AP61" s="56"/>
      <c r="AQ61" s="56"/>
      <c r="AR61" s="56"/>
      <c r="AS61" s="85"/>
      <c r="AT61" s="56"/>
      <c r="AU61" s="56"/>
      <c r="AV61" s="56"/>
      <c r="AW61" s="85"/>
      <c r="AX61" s="56"/>
      <c r="AY61" s="56"/>
      <c r="AZ61" s="56"/>
      <c r="BA61" s="85"/>
      <c r="BB61" s="56"/>
      <c r="BC61" s="56"/>
      <c r="BD61" s="56"/>
      <c r="BE61" s="85"/>
      <c r="BF61" s="76"/>
      <c r="BG61" s="56"/>
      <c r="BH61" s="56"/>
      <c r="BI61" s="85"/>
      <c r="BJ61" s="76"/>
      <c r="BK61" s="56"/>
      <c r="BL61" s="56"/>
      <c r="BM61" s="85"/>
      <c r="BN61" s="76"/>
      <c r="BO61" s="56" t="s">
        <v>740</v>
      </c>
      <c r="BP61" s="56">
        <v>0</v>
      </c>
      <c r="BQ61" s="85">
        <v>0</v>
      </c>
      <c r="BR61" s="56"/>
      <c r="BS61" s="56" t="s">
        <v>740</v>
      </c>
      <c r="BT61" s="56">
        <v>0</v>
      </c>
      <c r="BU61" s="85">
        <v>0</v>
      </c>
      <c r="BV61" s="56"/>
    </row>
    <row r="62" spans="1:74" ht="63.75">
      <c r="A62" s="217"/>
      <c r="B62" s="217"/>
      <c r="C62" s="216"/>
      <c r="D62" s="216"/>
      <c r="E62" s="216"/>
      <c r="F62" s="216"/>
      <c r="G62" s="216"/>
      <c r="H62" s="215" t="s">
        <v>367</v>
      </c>
      <c r="I62" s="216"/>
      <c r="J62" s="131" t="s">
        <v>450</v>
      </c>
      <c r="K62" s="131" t="s">
        <v>689</v>
      </c>
      <c r="L62" s="131" t="s">
        <v>667</v>
      </c>
      <c r="M62" s="131" t="s">
        <v>449</v>
      </c>
      <c r="N62" s="134" t="s">
        <v>451</v>
      </c>
      <c r="O62" s="134" t="s">
        <v>445</v>
      </c>
      <c r="P62" s="79" t="s">
        <v>425</v>
      </c>
      <c r="Q62" s="133" t="s">
        <v>18</v>
      </c>
      <c r="R62" s="131" t="s">
        <v>654</v>
      </c>
      <c r="S62" s="167" t="s">
        <v>742</v>
      </c>
      <c r="T62" s="56">
        <v>0</v>
      </c>
      <c r="U62" s="85">
        <v>0</v>
      </c>
      <c r="V62" s="56"/>
      <c r="W62" s="167" t="s">
        <v>742</v>
      </c>
      <c r="X62" s="56">
        <v>0</v>
      </c>
      <c r="Y62" s="85">
        <v>0</v>
      </c>
      <c r="Z62" s="56"/>
      <c r="AA62" s="56" t="s">
        <v>743</v>
      </c>
      <c r="AB62" s="56">
        <v>3</v>
      </c>
      <c r="AC62" s="85">
        <v>0.3</v>
      </c>
      <c r="AD62" s="56"/>
      <c r="AE62" s="56" t="s">
        <v>743</v>
      </c>
      <c r="AF62" s="56">
        <v>3</v>
      </c>
      <c r="AG62" s="85">
        <v>0.3</v>
      </c>
      <c r="AH62" s="56"/>
      <c r="AI62" s="56" t="s">
        <v>744</v>
      </c>
      <c r="AJ62" s="56">
        <v>4</v>
      </c>
      <c r="AK62" s="85">
        <v>0.4</v>
      </c>
      <c r="AL62" s="56"/>
      <c r="AM62" s="56" t="s">
        <v>745</v>
      </c>
      <c r="AN62" s="56">
        <v>6</v>
      </c>
      <c r="AO62" s="85">
        <v>0.6</v>
      </c>
      <c r="AP62" s="56"/>
      <c r="AQ62" s="56"/>
      <c r="AR62" s="56"/>
      <c r="AS62" s="85"/>
      <c r="AT62" s="56"/>
      <c r="AU62" s="56"/>
      <c r="AV62" s="56"/>
      <c r="AW62" s="85"/>
      <c r="AX62" s="56"/>
      <c r="AY62" s="56"/>
      <c r="AZ62" s="56"/>
      <c r="BA62" s="85"/>
      <c r="BB62" s="56"/>
      <c r="BC62" s="56"/>
      <c r="BD62" s="56"/>
      <c r="BE62" s="85"/>
      <c r="BF62" s="76"/>
      <c r="BG62" s="56"/>
      <c r="BH62" s="56"/>
      <c r="BI62" s="85"/>
      <c r="BJ62" s="76"/>
      <c r="BK62" s="56"/>
      <c r="BL62" s="56"/>
      <c r="BM62" s="85"/>
      <c r="BN62" s="76"/>
      <c r="BO62" s="56" t="s">
        <v>745</v>
      </c>
      <c r="BP62" s="56">
        <v>6</v>
      </c>
      <c r="BQ62" s="85">
        <v>0.6</v>
      </c>
      <c r="BR62" s="56"/>
      <c r="BS62" s="56" t="s">
        <v>745</v>
      </c>
      <c r="BT62" s="56">
        <v>6</v>
      </c>
      <c r="BU62" s="85">
        <v>0.6</v>
      </c>
      <c r="BV62" s="56"/>
    </row>
    <row r="63" spans="1:74" ht="63.75">
      <c r="A63" s="217"/>
      <c r="B63" s="217"/>
      <c r="C63" s="216"/>
      <c r="D63" s="216"/>
      <c r="E63" s="216"/>
      <c r="F63" s="216"/>
      <c r="G63" s="216"/>
      <c r="H63" s="215"/>
      <c r="I63" s="216"/>
      <c r="J63" s="131" t="s">
        <v>450</v>
      </c>
      <c r="K63" s="131" t="s">
        <v>665</v>
      </c>
      <c r="L63" s="131" t="s">
        <v>496</v>
      </c>
      <c r="M63" s="131" t="s">
        <v>452</v>
      </c>
      <c r="N63" s="134" t="s">
        <v>451</v>
      </c>
      <c r="O63" s="134" t="s">
        <v>453</v>
      </c>
      <c r="P63" s="79" t="s">
        <v>425</v>
      </c>
      <c r="Q63" s="133" t="s">
        <v>18</v>
      </c>
      <c r="R63" s="131" t="s">
        <v>654</v>
      </c>
      <c r="S63" s="56" t="s">
        <v>616</v>
      </c>
      <c r="T63" s="56">
        <v>0</v>
      </c>
      <c r="U63" s="85">
        <v>0</v>
      </c>
      <c r="V63" s="56"/>
      <c r="W63" s="56" t="s">
        <v>616</v>
      </c>
      <c r="X63" s="56">
        <v>0</v>
      </c>
      <c r="Y63" s="85">
        <v>0</v>
      </c>
      <c r="Z63" s="56"/>
      <c r="AA63" s="56" t="s">
        <v>616</v>
      </c>
      <c r="AB63" s="56">
        <v>0</v>
      </c>
      <c r="AC63" s="85">
        <v>0</v>
      </c>
      <c r="AD63" s="56"/>
      <c r="AE63" s="56" t="s">
        <v>616</v>
      </c>
      <c r="AF63" s="56">
        <v>0</v>
      </c>
      <c r="AG63" s="85">
        <v>0</v>
      </c>
      <c r="AH63" s="56"/>
      <c r="AI63" s="56" t="s">
        <v>616</v>
      </c>
      <c r="AJ63" s="56">
        <v>0</v>
      </c>
      <c r="AK63" s="85">
        <v>0</v>
      </c>
      <c r="AL63" s="56"/>
      <c r="AM63" s="56" t="s">
        <v>616</v>
      </c>
      <c r="AN63" s="56">
        <v>0</v>
      </c>
      <c r="AO63" s="85">
        <v>0</v>
      </c>
      <c r="AP63" s="56"/>
      <c r="AQ63" s="56"/>
      <c r="AR63" s="56"/>
      <c r="AS63" s="85"/>
      <c r="AT63" s="56"/>
      <c r="AU63" s="56"/>
      <c r="AV63" s="56"/>
      <c r="AW63" s="85"/>
      <c r="AX63" s="56"/>
      <c r="AY63" s="56"/>
      <c r="AZ63" s="56"/>
      <c r="BA63" s="85"/>
      <c r="BB63" s="56"/>
      <c r="BC63" s="56"/>
      <c r="BD63" s="56"/>
      <c r="BE63" s="85"/>
      <c r="BF63" s="56"/>
      <c r="BG63" s="56"/>
      <c r="BH63" s="56"/>
      <c r="BI63" s="85"/>
      <c r="BJ63" s="56"/>
      <c r="BK63" s="56"/>
      <c r="BL63" s="56"/>
      <c r="BM63" s="85"/>
      <c r="BN63" s="56"/>
      <c r="BO63" s="56" t="s">
        <v>616</v>
      </c>
      <c r="BP63" s="56">
        <v>0</v>
      </c>
      <c r="BQ63" s="85">
        <v>0</v>
      </c>
      <c r="BR63" s="56"/>
      <c r="BS63" s="56" t="s">
        <v>616</v>
      </c>
      <c r="BT63" s="56">
        <v>0</v>
      </c>
      <c r="BU63" s="85">
        <v>0</v>
      </c>
      <c r="BV63" s="56"/>
    </row>
    <row r="64" spans="1:74" ht="76.5">
      <c r="A64" s="217"/>
      <c r="B64" s="217"/>
      <c r="C64" s="216"/>
      <c r="D64" s="216"/>
      <c r="E64" s="216"/>
      <c r="F64" s="216"/>
      <c r="G64" s="216"/>
      <c r="H64" s="215"/>
      <c r="I64" s="216"/>
      <c r="J64" s="131" t="s">
        <v>450</v>
      </c>
      <c r="K64" s="131" t="s">
        <v>666</v>
      </c>
      <c r="L64" s="131" t="s">
        <v>498</v>
      </c>
      <c r="M64" s="131" t="s">
        <v>497</v>
      </c>
      <c r="N64" s="134" t="s">
        <v>451</v>
      </c>
      <c r="O64" s="134" t="s">
        <v>445</v>
      </c>
      <c r="P64" s="79" t="s">
        <v>425</v>
      </c>
      <c r="Q64" s="133" t="s">
        <v>18</v>
      </c>
      <c r="R64" s="131" t="s">
        <v>654</v>
      </c>
      <c r="S64" s="56" t="s">
        <v>782</v>
      </c>
      <c r="T64" s="56">
        <v>1</v>
      </c>
      <c r="U64" s="85">
        <v>0.2</v>
      </c>
      <c r="V64" s="56"/>
      <c r="W64" s="56" t="s">
        <v>782</v>
      </c>
      <c r="X64" s="56">
        <v>1</v>
      </c>
      <c r="Y64" s="85">
        <v>0.2</v>
      </c>
      <c r="Z64" s="56"/>
      <c r="AA64" s="56" t="s">
        <v>782</v>
      </c>
      <c r="AB64" s="56">
        <v>1</v>
      </c>
      <c r="AC64" s="85">
        <v>0.2</v>
      </c>
      <c r="AD64" s="56"/>
      <c r="AE64" s="56" t="s">
        <v>782</v>
      </c>
      <c r="AF64" s="56">
        <v>1</v>
      </c>
      <c r="AG64" s="85">
        <v>0.2</v>
      </c>
      <c r="AH64" s="56"/>
      <c r="AI64" s="56" t="s">
        <v>782</v>
      </c>
      <c r="AJ64" s="56">
        <v>1</v>
      </c>
      <c r="AK64" s="85">
        <v>0.2</v>
      </c>
      <c r="AL64" s="56"/>
      <c r="AM64" s="56" t="s">
        <v>782</v>
      </c>
      <c r="AN64" s="56">
        <v>1</v>
      </c>
      <c r="AO64" s="85">
        <v>0.2</v>
      </c>
      <c r="AP64" s="56"/>
      <c r="AQ64" s="56"/>
      <c r="AR64" s="56"/>
      <c r="AS64" s="85"/>
      <c r="AT64" s="76"/>
      <c r="AU64" s="76"/>
      <c r="AV64" s="56"/>
      <c r="AW64" s="85"/>
      <c r="AX64" s="76"/>
      <c r="AY64" s="56"/>
      <c r="AZ64" s="56"/>
      <c r="BA64" s="85"/>
      <c r="BB64" s="76"/>
      <c r="BC64" s="56"/>
      <c r="BD64" s="56"/>
      <c r="BE64" s="85"/>
      <c r="BF64" s="76"/>
      <c r="BG64" s="56"/>
      <c r="BH64" s="56"/>
      <c r="BI64" s="85"/>
      <c r="BJ64" s="76"/>
      <c r="BK64" s="56"/>
      <c r="BL64" s="56"/>
      <c r="BM64" s="85"/>
      <c r="BN64" s="76"/>
      <c r="BO64" s="56" t="s">
        <v>782</v>
      </c>
      <c r="BP64" s="56">
        <v>1</v>
      </c>
      <c r="BQ64" s="85">
        <v>0.2</v>
      </c>
      <c r="BR64" s="56"/>
      <c r="BS64" s="56" t="s">
        <v>782</v>
      </c>
      <c r="BT64" s="56">
        <v>1</v>
      </c>
      <c r="BU64" s="85">
        <v>0.2</v>
      </c>
      <c r="BV64" s="56"/>
    </row>
    <row r="65" spans="1:74" ht="96.75" customHeight="1">
      <c r="A65" s="217"/>
      <c r="B65" s="217"/>
      <c r="C65" s="216"/>
      <c r="D65" s="216"/>
      <c r="E65" s="216"/>
      <c r="F65" s="216"/>
      <c r="G65" s="216"/>
      <c r="H65" s="129" t="s">
        <v>368</v>
      </c>
      <c r="I65" s="131" t="s">
        <v>454</v>
      </c>
      <c r="J65" s="131" t="s">
        <v>450</v>
      </c>
      <c r="K65" s="131" t="s">
        <v>669</v>
      </c>
      <c r="L65" s="131" t="s">
        <v>499</v>
      </c>
      <c r="M65" s="131" t="s">
        <v>668</v>
      </c>
      <c r="N65" s="134" t="s">
        <v>455</v>
      </c>
      <c r="O65" s="134" t="s">
        <v>445</v>
      </c>
      <c r="P65" s="79" t="s">
        <v>425</v>
      </c>
      <c r="Q65" s="133" t="s">
        <v>18</v>
      </c>
      <c r="R65" s="131" t="s">
        <v>654</v>
      </c>
      <c r="S65" s="56" t="s">
        <v>741</v>
      </c>
      <c r="T65" s="56">
        <v>1</v>
      </c>
      <c r="U65" s="85">
        <v>0.2</v>
      </c>
      <c r="V65" s="56"/>
      <c r="W65" s="56" t="s">
        <v>741</v>
      </c>
      <c r="X65" s="56">
        <v>1</v>
      </c>
      <c r="Y65" s="85">
        <v>0.2</v>
      </c>
      <c r="Z65" s="56"/>
      <c r="AA65" s="56" t="s">
        <v>741</v>
      </c>
      <c r="AB65" s="56">
        <v>1</v>
      </c>
      <c r="AC65" s="85">
        <v>0.2</v>
      </c>
      <c r="AD65" s="56"/>
      <c r="AE65" s="56" t="s">
        <v>741</v>
      </c>
      <c r="AF65" s="56">
        <v>1</v>
      </c>
      <c r="AG65" s="85">
        <v>0.2</v>
      </c>
      <c r="AH65" s="56"/>
      <c r="AI65" s="56" t="s">
        <v>741</v>
      </c>
      <c r="AJ65" s="56">
        <v>1</v>
      </c>
      <c r="AK65" s="85">
        <v>0.2</v>
      </c>
      <c r="AL65" s="56"/>
      <c r="AM65" s="56" t="s">
        <v>741</v>
      </c>
      <c r="AN65" s="56">
        <v>1</v>
      </c>
      <c r="AO65" s="85">
        <v>0.2</v>
      </c>
      <c r="AP65" s="56"/>
      <c r="AQ65" s="56"/>
      <c r="AR65" s="56"/>
      <c r="AS65" s="85"/>
      <c r="AT65" s="56"/>
      <c r="AU65" s="56"/>
      <c r="AV65" s="56"/>
      <c r="AW65" s="85"/>
      <c r="AX65" s="56"/>
      <c r="AY65" s="56"/>
      <c r="AZ65" s="56"/>
      <c r="BA65" s="85"/>
      <c r="BB65" s="56"/>
      <c r="BC65" s="56"/>
      <c r="BD65" s="56"/>
      <c r="BE65" s="85"/>
      <c r="BF65" s="76"/>
      <c r="BG65" s="56"/>
      <c r="BH65" s="56"/>
      <c r="BI65" s="85"/>
      <c r="BJ65" s="76"/>
      <c r="BK65" s="56"/>
      <c r="BL65" s="56"/>
      <c r="BM65" s="85"/>
      <c r="BN65" s="76"/>
      <c r="BO65" s="56" t="s">
        <v>741</v>
      </c>
      <c r="BP65" s="56">
        <v>1</v>
      </c>
      <c r="BQ65" s="85">
        <v>0.2</v>
      </c>
      <c r="BR65" s="56"/>
      <c r="BS65" s="56" t="s">
        <v>741</v>
      </c>
      <c r="BT65" s="56">
        <v>1</v>
      </c>
      <c r="BU65" s="85">
        <v>0.2</v>
      </c>
      <c r="BV65" s="56"/>
    </row>
    <row r="66" spans="1:74" ht="76.5">
      <c r="A66" s="217"/>
      <c r="B66" s="217"/>
      <c r="C66" s="216"/>
      <c r="D66" s="216"/>
      <c r="E66" s="216"/>
      <c r="F66" s="216"/>
      <c r="G66" s="216"/>
      <c r="H66" s="215" t="s">
        <v>369</v>
      </c>
      <c r="I66" s="131"/>
      <c r="J66" s="131" t="s">
        <v>500</v>
      </c>
      <c r="K66" s="131" t="s">
        <v>670</v>
      </c>
      <c r="L66" s="131" t="s">
        <v>501</v>
      </c>
      <c r="M66" s="131" t="s">
        <v>502</v>
      </c>
      <c r="N66" s="134" t="s">
        <v>503</v>
      </c>
      <c r="O66" s="97" t="s">
        <v>504</v>
      </c>
      <c r="P66" s="79" t="s">
        <v>425</v>
      </c>
      <c r="Q66" s="133" t="s">
        <v>13</v>
      </c>
      <c r="R66" s="131" t="s">
        <v>638</v>
      </c>
      <c r="S66" s="169" t="s">
        <v>781</v>
      </c>
      <c r="T66" s="56">
        <v>1</v>
      </c>
      <c r="U66" s="85">
        <v>0.85</v>
      </c>
      <c r="V66" s="56"/>
      <c r="W66" s="169" t="s">
        <v>781</v>
      </c>
      <c r="X66" s="56">
        <v>1</v>
      </c>
      <c r="Y66" s="85">
        <v>0.85</v>
      </c>
      <c r="Z66" s="56"/>
      <c r="AA66" s="169" t="s">
        <v>781</v>
      </c>
      <c r="AB66" s="56">
        <v>1</v>
      </c>
      <c r="AC66" s="85">
        <v>0.85</v>
      </c>
      <c r="AD66" s="56"/>
      <c r="AE66" s="169" t="s">
        <v>781</v>
      </c>
      <c r="AF66" s="56">
        <v>1</v>
      </c>
      <c r="AG66" s="85">
        <v>0.85</v>
      </c>
      <c r="AH66" s="56"/>
      <c r="AI66" s="169" t="s">
        <v>781</v>
      </c>
      <c r="AJ66" s="56">
        <v>1</v>
      </c>
      <c r="AK66" s="85">
        <v>0.85</v>
      </c>
      <c r="AL66" s="56"/>
      <c r="AM66" s="169" t="s">
        <v>781</v>
      </c>
      <c r="AN66" s="56">
        <v>1</v>
      </c>
      <c r="AO66" s="85">
        <v>0.85</v>
      </c>
      <c r="AP66" s="56"/>
      <c r="AQ66" s="56"/>
      <c r="AR66" s="56"/>
      <c r="AS66" s="85"/>
      <c r="AT66" s="56"/>
      <c r="AU66" s="56"/>
      <c r="AV66" s="56"/>
      <c r="AW66" s="85"/>
      <c r="AX66" s="76"/>
      <c r="AY66" s="56"/>
      <c r="AZ66" s="56"/>
      <c r="BA66" s="85"/>
      <c r="BB66" s="76"/>
      <c r="BC66" s="56"/>
      <c r="BD66" s="56"/>
      <c r="BE66" s="85"/>
      <c r="BF66" s="76"/>
      <c r="BG66" s="56"/>
      <c r="BH66" s="56"/>
      <c r="BI66" s="85"/>
      <c r="BJ66" s="76"/>
      <c r="BK66" s="56"/>
      <c r="BL66" s="56"/>
      <c r="BM66" s="85"/>
      <c r="BN66" s="76"/>
      <c r="BO66" s="188" t="s">
        <v>781</v>
      </c>
      <c r="BP66" s="56">
        <v>1</v>
      </c>
      <c r="BQ66" s="85">
        <v>0.85</v>
      </c>
      <c r="BR66" s="56"/>
      <c r="BS66" s="188" t="s">
        <v>781</v>
      </c>
      <c r="BT66" s="56">
        <v>1</v>
      </c>
      <c r="BU66" s="85">
        <v>0.85</v>
      </c>
      <c r="BV66" s="56"/>
    </row>
    <row r="67" spans="1:74" ht="114.75">
      <c r="A67" s="217"/>
      <c r="B67" s="217"/>
      <c r="C67" s="216"/>
      <c r="D67" s="216"/>
      <c r="E67" s="216"/>
      <c r="F67" s="216"/>
      <c r="G67" s="216"/>
      <c r="H67" s="215"/>
      <c r="I67" s="131"/>
      <c r="J67" s="131" t="s">
        <v>619</v>
      </c>
      <c r="K67" s="131" t="s">
        <v>671</v>
      </c>
      <c r="L67" s="131" t="s">
        <v>618</v>
      </c>
      <c r="M67" s="131" t="s">
        <v>617</v>
      </c>
      <c r="N67" s="134" t="s">
        <v>620</v>
      </c>
      <c r="O67" s="97" t="s">
        <v>621</v>
      </c>
      <c r="P67" s="79" t="s">
        <v>425</v>
      </c>
      <c r="Q67" s="133" t="s">
        <v>13</v>
      </c>
      <c r="R67" s="131" t="s">
        <v>638</v>
      </c>
      <c r="S67" s="56" t="s">
        <v>712</v>
      </c>
      <c r="T67" s="56">
        <v>359</v>
      </c>
      <c r="U67" s="85">
        <f>T67/507</f>
        <v>0.7080867850098619</v>
      </c>
      <c r="V67" s="56"/>
      <c r="W67" s="56" t="s">
        <v>784</v>
      </c>
      <c r="X67" s="56">
        <v>346</v>
      </c>
      <c r="Y67" s="85">
        <f>X67/607</f>
        <v>0.5700164744645799</v>
      </c>
      <c r="Z67" s="56"/>
      <c r="AA67" s="56" t="s">
        <v>785</v>
      </c>
      <c r="AB67" s="56">
        <v>296</v>
      </c>
      <c r="AC67" s="85">
        <f>AB67/690</f>
        <v>0.4289855072463768</v>
      </c>
      <c r="AD67" s="56"/>
      <c r="AE67" s="56" t="s">
        <v>786</v>
      </c>
      <c r="AF67" s="56">
        <v>296</v>
      </c>
      <c r="AG67" s="85">
        <f>AF67/498</f>
        <v>0.5943775100401606</v>
      </c>
      <c r="AH67" s="56"/>
      <c r="AI67" s="56" t="s">
        <v>787</v>
      </c>
      <c r="AJ67" s="56">
        <v>464</v>
      </c>
      <c r="AK67" s="85">
        <f>AJ67/455</f>
        <v>1.0197802197802197</v>
      </c>
      <c r="AL67" s="56"/>
      <c r="AM67" s="56" t="s">
        <v>788</v>
      </c>
      <c r="AN67" s="56">
        <v>469</v>
      </c>
      <c r="AO67" s="85">
        <f>AN67/345</f>
        <v>1.3594202898550725</v>
      </c>
      <c r="AP67" s="56"/>
      <c r="AQ67" s="56"/>
      <c r="AR67" s="56"/>
      <c r="AS67" s="85"/>
      <c r="AT67" s="56"/>
      <c r="AU67" s="56"/>
      <c r="AV67" s="56"/>
      <c r="AW67" s="85"/>
      <c r="AX67" s="56"/>
      <c r="AY67" s="56"/>
      <c r="AZ67" s="56"/>
      <c r="BA67" s="85"/>
      <c r="BB67" s="76"/>
      <c r="BC67" s="56"/>
      <c r="BD67" s="56"/>
      <c r="BE67" s="85"/>
      <c r="BF67" s="76"/>
      <c r="BG67" s="56"/>
      <c r="BH67" s="56"/>
      <c r="BI67" s="85"/>
      <c r="BJ67" s="76"/>
      <c r="BK67" s="56"/>
      <c r="BL67" s="56"/>
      <c r="BM67" s="85"/>
      <c r="BN67" s="76"/>
      <c r="BO67" s="56" t="s">
        <v>788</v>
      </c>
      <c r="BP67" s="56">
        <v>469</v>
      </c>
      <c r="BQ67" s="85">
        <f>BP67/345</f>
        <v>1.3594202898550725</v>
      </c>
      <c r="BR67" s="56"/>
      <c r="BS67" s="56" t="s">
        <v>788</v>
      </c>
      <c r="BT67" s="56">
        <v>469</v>
      </c>
      <c r="BU67" s="85">
        <f>BT67/345</f>
        <v>1.3594202898550725</v>
      </c>
      <c r="BV67" s="56"/>
    </row>
    <row r="68" spans="1:74" ht="63.75">
      <c r="A68" s="217"/>
      <c r="B68" s="217"/>
      <c r="C68" s="216"/>
      <c r="D68" s="216"/>
      <c r="E68" s="216"/>
      <c r="F68" s="216"/>
      <c r="G68" s="216"/>
      <c r="H68" s="129" t="s">
        <v>370</v>
      </c>
      <c r="I68" s="131" t="s">
        <v>371</v>
      </c>
      <c r="J68" s="131" t="s">
        <v>624</v>
      </c>
      <c r="K68" s="131" t="s">
        <v>789</v>
      </c>
      <c r="L68" s="131" t="s">
        <v>625</v>
      </c>
      <c r="M68" s="131" t="s">
        <v>627</v>
      </c>
      <c r="N68" s="131" t="s">
        <v>626</v>
      </c>
      <c r="O68" s="98" t="s">
        <v>628</v>
      </c>
      <c r="P68" s="79" t="s">
        <v>425</v>
      </c>
      <c r="Q68" s="133" t="s">
        <v>18</v>
      </c>
      <c r="R68" s="131" t="s">
        <v>654</v>
      </c>
      <c r="S68" s="56" t="s">
        <v>623</v>
      </c>
      <c r="T68" s="56">
        <v>1</v>
      </c>
      <c r="U68" s="85">
        <v>0.1</v>
      </c>
      <c r="V68" s="56"/>
      <c r="W68" s="56" t="s">
        <v>623</v>
      </c>
      <c r="X68" s="56">
        <v>1</v>
      </c>
      <c r="Y68" s="85">
        <v>0.1</v>
      </c>
      <c r="Z68" s="56"/>
      <c r="AA68" s="56" t="s">
        <v>623</v>
      </c>
      <c r="AB68" s="56">
        <v>1</v>
      </c>
      <c r="AC68" s="85">
        <v>0.1</v>
      </c>
      <c r="AD68" s="56"/>
      <c r="AE68" s="56" t="s">
        <v>623</v>
      </c>
      <c r="AF68" s="56">
        <v>1</v>
      </c>
      <c r="AG68" s="85">
        <v>0.1</v>
      </c>
      <c r="AH68" s="56"/>
      <c r="AI68" s="56" t="s">
        <v>623</v>
      </c>
      <c r="AJ68" s="56">
        <v>1</v>
      </c>
      <c r="AK68" s="85">
        <v>0.1</v>
      </c>
      <c r="AL68" s="56"/>
      <c r="AM68" s="56" t="s">
        <v>623</v>
      </c>
      <c r="AN68" s="56">
        <v>1</v>
      </c>
      <c r="AO68" s="85">
        <v>0.1</v>
      </c>
      <c r="AP68" s="56"/>
      <c r="AQ68" s="56"/>
      <c r="AR68" s="56"/>
      <c r="AS68" s="85"/>
      <c r="AT68" s="56"/>
      <c r="AU68" s="56"/>
      <c r="AV68" s="56"/>
      <c r="AW68" s="85"/>
      <c r="AX68" s="56"/>
      <c r="AY68" s="56"/>
      <c r="AZ68" s="56"/>
      <c r="BA68" s="85"/>
      <c r="BB68" s="56"/>
      <c r="BC68" s="56"/>
      <c r="BD68" s="56"/>
      <c r="BE68" s="85"/>
      <c r="BF68" s="56"/>
      <c r="BG68" s="56"/>
      <c r="BH68" s="56"/>
      <c r="BI68" s="85"/>
      <c r="BJ68" s="56"/>
      <c r="BK68" s="56"/>
      <c r="BL68" s="56"/>
      <c r="BM68" s="85"/>
      <c r="BN68" s="56"/>
      <c r="BO68" s="56" t="s">
        <v>623</v>
      </c>
      <c r="BP68" s="56">
        <v>1</v>
      </c>
      <c r="BQ68" s="85">
        <v>0.1</v>
      </c>
      <c r="BR68" s="56"/>
      <c r="BS68" s="56" t="s">
        <v>623</v>
      </c>
      <c r="BT68" s="56">
        <v>1</v>
      </c>
      <c r="BU68" s="85">
        <v>0.1</v>
      </c>
      <c r="BV68" s="56"/>
    </row>
    <row r="69" spans="1:74" ht="127.5">
      <c r="A69" s="217"/>
      <c r="B69" s="217"/>
      <c r="C69" s="216"/>
      <c r="D69" s="216"/>
      <c r="E69" s="216"/>
      <c r="F69" s="216"/>
      <c r="G69" s="216"/>
      <c r="H69" s="129" t="s">
        <v>372</v>
      </c>
      <c r="I69" s="95"/>
      <c r="J69" s="95" t="s">
        <v>398</v>
      </c>
      <c r="K69" s="131" t="s">
        <v>672</v>
      </c>
      <c r="L69" s="95" t="s">
        <v>673</v>
      </c>
      <c r="M69" s="131" t="s">
        <v>457</v>
      </c>
      <c r="N69" s="134" t="s">
        <v>458</v>
      </c>
      <c r="O69" s="134" t="s">
        <v>445</v>
      </c>
      <c r="P69" s="79" t="s">
        <v>425</v>
      </c>
      <c r="Q69" s="133" t="s">
        <v>18</v>
      </c>
      <c r="R69" s="131" t="s">
        <v>654</v>
      </c>
      <c r="S69" s="56" t="s">
        <v>823</v>
      </c>
      <c r="T69" s="56">
        <v>3</v>
      </c>
      <c r="U69" s="85">
        <f>110/110</f>
        <v>1</v>
      </c>
      <c r="V69" s="56"/>
      <c r="W69" s="56" t="s">
        <v>824</v>
      </c>
      <c r="X69" s="56">
        <v>1</v>
      </c>
      <c r="Y69" s="85">
        <f>110/110</f>
        <v>1</v>
      </c>
      <c r="Z69" s="56"/>
      <c r="AA69" s="56" t="s">
        <v>825</v>
      </c>
      <c r="AB69" s="56">
        <v>1</v>
      </c>
      <c r="AC69" s="85">
        <f>110/110</f>
        <v>1</v>
      </c>
      <c r="AD69" s="56"/>
      <c r="AE69" s="56"/>
      <c r="AF69" s="56"/>
      <c r="AG69" s="85"/>
      <c r="AH69" s="56"/>
      <c r="AI69" s="56"/>
      <c r="AJ69" s="56"/>
      <c r="AK69" s="85"/>
      <c r="AL69" s="56"/>
      <c r="AM69" s="56"/>
      <c r="AN69" s="56"/>
      <c r="AO69" s="85"/>
      <c r="AP69" s="56"/>
      <c r="AQ69" s="56"/>
      <c r="AR69" s="56"/>
      <c r="AS69" s="85"/>
      <c r="AT69" s="56"/>
      <c r="AU69" s="56"/>
      <c r="AV69" s="56"/>
      <c r="AW69" s="85"/>
      <c r="AX69" s="56"/>
      <c r="AY69" s="56"/>
      <c r="AZ69" s="56"/>
      <c r="BA69" s="85"/>
      <c r="BB69" s="56"/>
      <c r="BC69" s="56"/>
      <c r="BD69" s="56"/>
      <c r="BE69" s="85"/>
      <c r="BF69" s="76"/>
      <c r="BG69" s="56"/>
      <c r="BH69" s="56"/>
      <c r="BI69" s="85"/>
      <c r="BJ69" s="76"/>
      <c r="BK69" s="56"/>
      <c r="BL69" s="56"/>
      <c r="BM69" s="85"/>
      <c r="BN69" s="76"/>
      <c r="BO69" s="56"/>
      <c r="BP69" s="56"/>
      <c r="BQ69" s="85"/>
      <c r="BR69" s="56"/>
      <c r="BS69" s="56"/>
      <c r="BT69" s="56"/>
      <c r="BU69" s="85"/>
      <c r="BV69" s="56"/>
    </row>
    <row r="70" spans="1:74" ht="102">
      <c r="A70" s="217"/>
      <c r="B70" s="217"/>
      <c r="C70" s="216"/>
      <c r="D70" s="216"/>
      <c r="E70" s="216"/>
      <c r="F70" s="216"/>
      <c r="G70" s="216"/>
      <c r="H70" s="129" t="s">
        <v>373</v>
      </c>
      <c r="I70" s="95"/>
      <c r="J70" s="95" t="s">
        <v>398</v>
      </c>
      <c r="K70" s="131" t="s">
        <v>674</v>
      </c>
      <c r="L70" s="95" t="s">
        <v>675</v>
      </c>
      <c r="M70" s="131" t="s">
        <v>459</v>
      </c>
      <c r="N70" s="134" t="s">
        <v>458</v>
      </c>
      <c r="O70" s="134" t="s">
        <v>445</v>
      </c>
      <c r="P70" s="79" t="s">
        <v>425</v>
      </c>
      <c r="Q70" s="133" t="s">
        <v>18</v>
      </c>
      <c r="R70" s="131" t="s">
        <v>654</v>
      </c>
      <c r="S70" s="56" t="s">
        <v>826</v>
      </c>
      <c r="T70" s="56">
        <v>25</v>
      </c>
      <c r="U70" s="85">
        <v>1</v>
      </c>
      <c r="V70" s="56"/>
      <c r="W70" s="56" t="s">
        <v>827</v>
      </c>
      <c r="X70" s="56">
        <v>7</v>
      </c>
      <c r="Y70" s="85">
        <v>1</v>
      </c>
      <c r="Z70" s="56"/>
      <c r="AA70" s="56" t="s">
        <v>828</v>
      </c>
      <c r="AB70" s="56">
        <v>1</v>
      </c>
      <c r="AC70" s="85">
        <f>110/110</f>
        <v>1</v>
      </c>
      <c r="AD70" s="56"/>
      <c r="AE70" s="56"/>
      <c r="AF70" s="56"/>
      <c r="AG70" s="85"/>
      <c r="AH70" s="56"/>
      <c r="AI70" s="56"/>
      <c r="AJ70" s="56"/>
      <c r="AK70" s="85"/>
      <c r="AL70" s="56"/>
      <c r="AM70" s="56"/>
      <c r="AN70" s="56"/>
      <c r="AO70" s="85"/>
      <c r="AP70" s="56"/>
      <c r="AQ70" s="56"/>
      <c r="AR70" s="56"/>
      <c r="AS70" s="85"/>
      <c r="AT70" s="56"/>
      <c r="AU70" s="56"/>
      <c r="AV70" s="56"/>
      <c r="AW70" s="85"/>
      <c r="AX70" s="56"/>
      <c r="AY70" s="56"/>
      <c r="AZ70" s="56"/>
      <c r="BA70" s="85"/>
      <c r="BB70" s="56"/>
      <c r="BC70" s="56"/>
      <c r="BD70" s="56"/>
      <c r="BE70" s="56"/>
      <c r="BF70" s="56"/>
      <c r="BG70" s="56"/>
      <c r="BH70" s="56"/>
      <c r="BI70" s="77"/>
      <c r="BJ70" s="56"/>
      <c r="BK70" s="56"/>
      <c r="BL70" s="56"/>
      <c r="BM70" s="77"/>
      <c r="BN70" s="56"/>
      <c r="BO70" s="56"/>
      <c r="BP70" s="56"/>
      <c r="BQ70" s="85"/>
      <c r="BR70" s="56"/>
      <c r="BS70" s="56"/>
      <c r="BT70" s="56"/>
      <c r="BU70" s="85"/>
      <c r="BV70" s="56"/>
    </row>
    <row r="71" spans="1:74" ht="153">
      <c r="A71" s="217"/>
      <c r="B71" s="217"/>
      <c r="C71" s="216"/>
      <c r="D71" s="216"/>
      <c r="E71" s="216"/>
      <c r="F71" s="216"/>
      <c r="G71" s="216"/>
      <c r="H71" s="129" t="s">
        <v>374</v>
      </c>
      <c r="I71" s="95"/>
      <c r="J71" s="95" t="s">
        <v>398</v>
      </c>
      <c r="K71" s="131" t="s">
        <v>676</v>
      </c>
      <c r="L71" s="95" t="s">
        <v>677</v>
      </c>
      <c r="M71" s="131" t="s">
        <v>460</v>
      </c>
      <c r="N71" s="134" t="s">
        <v>465</v>
      </c>
      <c r="O71" s="134" t="s">
        <v>445</v>
      </c>
      <c r="P71" s="79" t="s">
        <v>425</v>
      </c>
      <c r="Q71" s="133" t="s">
        <v>18</v>
      </c>
      <c r="R71" s="131" t="s">
        <v>654</v>
      </c>
      <c r="S71" s="56" t="s">
        <v>829</v>
      </c>
      <c r="T71" s="56">
        <v>2</v>
      </c>
      <c r="U71" s="85">
        <v>1</v>
      </c>
      <c r="V71" s="56"/>
      <c r="W71" s="56" t="s">
        <v>829</v>
      </c>
      <c r="X71" s="56">
        <v>2</v>
      </c>
      <c r="Y71" s="85">
        <v>1</v>
      </c>
      <c r="Z71" s="56"/>
      <c r="AA71" s="56" t="s">
        <v>829</v>
      </c>
      <c r="AB71" s="56">
        <v>2</v>
      </c>
      <c r="AC71" s="85">
        <v>1</v>
      </c>
      <c r="AD71" s="56"/>
      <c r="AE71" s="56" t="s">
        <v>829</v>
      </c>
      <c r="AF71" s="56">
        <v>2</v>
      </c>
      <c r="AG71" s="85">
        <v>1</v>
      </c>
      <c r="AH71" s="56"/>
      <c r="AI71" s="56" t="s">
        <v>829</v>
      </c>
      <c r="AJ71" s="56">
        <v>2</v>
      </c>
      <c r="AK71" s="85">
        <v>1</v>
      </c>
      <c r="AL71" s="56"/>
      <c r="AM71" s="56" t="s">
        <v>829</v>
      </c>
      <c r="AN71" s="56">
        <v>2</v>
      </c>
      <c r="AO71" s="85">
        <v>1</v>
      </c>
      <c r="AP71" s="56"/>
      <c r="AQ71" s="56"/>
      <c r="AR71" s="56"/>
      <c r="AS71" s="85"/>
      <c r="AT71" s="56"/>
      <c r="AU71" s="56"/>
      <c r="AV71" s="56"/>
      <c r="AW71" s="85"/>
      <c r="AX71" s="56"/>
      <c r="AY71" s="56"/>
      <c r="AZ71" s="56"/>
      <c r="BA71" s="85"/>
      <c r="BB71" s="56"/>
      <c r="BC71" s="56"/>
      <c r="BD71" s="56"/>
      <c r="BE71" s="56"/>
      <c r="BF71" s="56"/>
      <c r="BG71" s="56"/>
      <c r="BH71" s="56"/>
      <c r="BI71" s="77"/>
      <c r="BJ71" s="56"/>
      <c r="BK71" s="56"/>
      <c r="BL71" s="56"/>
      <c r="BM71" s="77"/>
      <c r="BN71" s="56"/>
      <c r="BO71" s="56" t="s">
        <v>829</v>
      </c>
      <c r="BP71" s="56">
        <v>2</v>
      </c>
      <c r="BQ71" s="85">
        <v>1</v>
      </c>
      <c r="BR71" s="56"/>
      <c r="BS71" s="56" t="s">
        <v>829</v>
      </c>
      <c r="BT71" s="56">
        <v>2</v>
      </c>
      <c r="BU71" s="85">
        <v>1</v>
      </c>
      <c r="BV71" s="56"/>
    </row>
    <row r="72" spans="1:74" ht="136.5" customHeight="1">
      <c r="A72" s="217"/>
      <c r="B72" s="217"/>
      <c r="C72" s="216"/>
      <c r="D72" s="216"/>
      <c r="E72" s="216"/>
      <c r="F72" s="216"/>
      <c r="G72" s="216"/>
      <c r="H72" s="215" t="s">
        <v>375</v>
      </c>
      <c r="I72" s="131"/>
      <c r="J72" s="131" t="s">
        <v>461</v>
      </c>
      <c r="K72" s="212" t="s">
        <v>678</v>
      </c>
      <c r="L72" s="212" t="s">
        <v>679</v>
      </c>
      <c r="M72" s="131" t="s">
        <v>463</v>
      </c>
      <c r="N72" s="210" t="s">
        <v>405</v>
      </c>
      <c r="O72" s="134" t="s">
        <v>445</v>
      </c>
      <c r="P72" s="79" t="s">
        <v>425</v>
      </c>
      <c r="Q72" s="204" t="s">
        <v>13</v>
      </c>
      <c r="R72" s="212" t="s">
        <v>638</v>
      </c>
      <c r="S72" s="56" t="s">
        <v>713</v>
      </c>
      <c r="T72" s="92">
        <v>302</v>
      </c>
      <c r="U72" s="85"/>
      <c r="V72" s="93"/>
      <c r="W72" s="56" t="s">
        <v>714</v>
      </c>
      <c r="X72" s="92">
        <v>58</v>
      </c>
      <c r="Y72" s="85"/>
      <c r="Z72" s="93"/>
      <c r="AA72" s="56" t="s">
        <v>729</v>
      </c>
      <c r="AB72" s="92">
        <v>0</v>
      </c>
      <c r="AC72" s="85"/>
      <c r="AD72" s="93"/>
      <c r="AE72" s="56" t="s">
        <v>730</v>
      </c>
      <c r="AF72" s="92">
        <v>41</v>
      </c>
      <c r="AG72" s="85"/>
      <c r="AH72" s="93"/>
      <c r="AI72" s="56" t="s">
        <v>731</v>
      </c>
      <c r="AJ72" s="92">
        <v>254</v>
      </c>
      <c r="AK72" s="85"/>
      <c r="AL72" s="93"/>
      <c r="AM72" s="56"/>
      <c r="AN72" s="92"/>
      <c r="AO72" s="85"/>
      <c r="AP72" s="93"/>
      <c r="AQ72" s="56"/>
      <c r="AR72" s="56"/>
      <c r="AS72" s="85"/>
      <c r="AT72" s="76"/>
      <c r="AU72" s="56"/>
      <c r="AV72" s="56"/>
      <c r="AW72" s="85"/>
      <c r="AX72" s="76"/>
      <c r="AY72" s="56"/>
      <c r="AZ72" s="56"/>
      <c r="BA72" s="85"/>
      <c r="BB72" s="76"/>
      <c r="BC72" s="56"/>
      <c r="BD72" s="56"/>
      <c r="BE72" s="85"/>
      <c r="BF72" s="76"/>
      <c r="BG72" s="56"/>
      <c r="BH72" s="56"/>
      <c r="BI72" s="85"/>
      <c r="BJ72" s="76"/>
      <c r="BK72" s="56"/>
      <c r="BL72" s="56"/>
      <c r="BM72" s="85"/>
      <c r="BN72" s="76"/>
      <c r="BO72" s="56"/>
      <c r="BP72" s="92"/>
      <c r="BQ72" s="85"/>
      <c r="BR72" s="93"/>
      <c r="BS72" s="56"/>
      <c r="BT72" s="92"/>
      <c r="BU72" s="85"/>
      <c r="BV72" s="93"/>
    </row>
    <row r="73" spans="1:74" ht="51">
      <c r="A73" s="217"/>
      <c r="B73" s="217"/>
      <c r="C73" s="216"/>
      <c r="D73" s="216"/>
      <c r="E73" s="216"/>
      <c r="F73" s="216"/>
      <c r="G73" s="216"/>
      <c r="H73" s="215"/>
      <c r="I73" s="131"/>
      <c r="J73" s="131" t="s">
        <v>462</v>
      </c>
      <c r="K73" s="213"/>
      <c r="L73" s="213"/>
      <c r="M73" s="131" t="s">
        <v>464</v>
      </c>
      <c r="N73" s="211"/>
      <c r="O73" s="134" t="s">
        <v>445</v>
      </c>
      <c r="P73" s="79" t="s">
        <v>425</v>
      </c>
      <c r="Q73" s="206"/>
      <c r="R73" s="213"/>
      <c r="S73" s="199"/>
      <c r="T73" s="104"/>
      <c r="U73" s="85"/>
      <c r="V73" s="56"/>
      <c r="W73" s="105"/>
      <c r="X73" s="104"/>
      <c r="Y73" s="85"/>
      <c r="Z73" s="56"/>
      <c r="AA73" s="105"/>
      <c r="AB73" s="104"/>
      <c r="AC73" s="85"/>
      <c r="AD73" s="56"/>
      <c r="AE73" s="105"/>
      <c r="AF73" s="104"/>
      <c r="AG73" s="85"/>
      <c r="AH73" s="56"/>
      <c r="AI73" s="106"/>
      <c r="AJ73" s="104"/>
      <c r="AK73" s="85"/>
      <c r="AL73" s="56"/>
      <c r="AM73" s="107"/>
      <c r="AN73" s="104"/>
      <c r="AO73" s="85"/>
      <c r="AP73" s="56"/>
      <c r="AQ73" s="107"/>
      <c r="AR73" s="56"/>
      <c r="AS73" s="85"/>
      <c r="AT73" s="76"/>
      <c r="AU73" s="107"/>
      <c r="AV73" s="56"/>
      <c r="AW73" s="85"/>
      <c r="AX73" s="76"/>
      <c r="AY73" s="107"/>
      <c r="AZ73" s="56"/>
      <c r="BA73" s="85"/>
      <c r="BB73" s="76"/>
      <c r="BC73" s="107"/>
      <c r="BD73" s="56"/>
      <c r="BE73" s="85"/>
      <c r="BF73" s="76"/>
      <c r="BG73" s="107"/>
      <c r="BH73" s="56"/>
      <c r="BI73" s="85"/>
      <c r="BJ73" s="76"/>
      <c r="BK73" s="107"/>
      <c r="BL73" s="56"/>
      <c r="BM73" s="85"/>
      <c r="BN73" s="76"/>
      <c r="BO73" s="107"/>
      <c r="BP73" s="104"/>
      <c r="BQ73" s="85"/>
      <c r="BR73" s="56"/>
      <c r="BS73" s="107"/>
      <c r="BT73" s="104"/>
      <c r="BU73" s="85"/>
      <c r="BV73" s="56"/>
    </row>
    <row r="74" spans="1:74" ht="76.5">
      <c r="A74" s="217"/>
      <c r="B74" s="217"/>
      <c r="C74" s="216"/>
      <c r="D74" s="216"/>
      <c r="E74" s="216"/>
      <c r="F74" s="216"/>
      <c r="G74" s="216"/>
      <c r="H74" s="129" t="s">
        <v>376</v>
      </c>
      <c r="I74" s="131"/>
      <c r="J74" s="95" t="s">
        <v>398</v>
      </c>
      <c r="K74" s="131" t="s">
        <v>680</v>
      </c>
      <c r="L74" s="131" t="s">
        <v>681</v>
      </c>
      <c r="M74" s="131" t="s">
        <v>682</v>
      </c>
      <c r="N74" s="99" t="s">
        <v>466</v>
      </c>
      <c r="O74" s="134" t="s">
        <v>445</v>
      </c>
      <c r="P74" s="79" t="s">
        <v>425</v>
      </c>
      <c r="Q74" s="133" t="s">
        <v>18</v>
      </c>
      <c r="R74" s="131" t="s">
        <v>654</v>
      </c>
      <c r="S74" s="166"/>
      <c r="T74" s="56"/>
      <c r="U74" s="85"/>
      <c r="V74" s="56"/>
      <c r="W74" s="56"/>
      <c r="X74" s="56"/>
      <c r="Y74" s="85"/>
      <c r="Z74" s="56"/>
      <c r="AA74" s="56"/>
      <c r="AB74" s="56"/>
      <c r="AC74" s="85"/>
      <c r="AD74" s="56"/>
      <c r="AE74" s="56"/>
      <c r="AF74" s="56"/>
      <c r="AG74" s="85"/>
      <c r="AH74" s="56"/>
      <c r="AI74" s="56"/>
      <c r="AJ74" s="56"/>
      <c r="AK74" s="85"/>
      <c r="AL74" s="56"/>
      <c r="AM74" s="56"/>
      <c r="AN74" s="56"/>
      <c r="AO74" s="85"/>
      <c r="AP74" s="56"/>
      <c r="AQ74" s="56"/>
      <c r="AR74" s="56"/>
      <c r="AS74" s="85"/>
      <c r="AT74" s="76"/>
      <c r="AU74" s="56"/>
      <c r="AV74" s="56"/>
      <c r="AW74" s="85"/>
      <c r="AX74" s="76"/>
      <c r="AY74" s="56"/>
      <c r="AZ74" s="56"/>
      <c r="BA74" s="85"/>
      <c r="BB74" s="76"/>
      <c r="BC74" s="56"/>
      <c r="BD74" s="56"/>
      <c r="BE74" s="85"/>
      <c r="BF74" s="76"/>
      <c r="BG74" s="56"/>
      <c r="BH74" s="56"/>
      <c r="BI74" s="85"/>
      <c r="BJ74" s="76"/>
      <c r="BK74" s="56"/>
      <c r="BL74" s="56"/>
      <c r="BM74" s="85"/>
      <c r="BN74" s="76"/>
      <c r="BO74" s="56"/>
      <c r="BP74" s="56"/>
      <c r="BQ74" s="85"/>
      <c r="BR74" s="56"/>
      <c r="BS74" s="56"/>
      <c r="BT74" s="56"/>
      <c r="BU74" s="85"/>
      <c r="BV74" s="56"/>
    </row>
    <row r="75" spans="1:74" ht="114.75">
      <c r="A75" s="217"/>
      <c r="B75" s="217"/>
      <c r="C75" s="216"/>
      <c r="D75" s="216"/>
      <c r="E75" s="216"/>
      <c r="F75" s="216"/>
      <c r="G75" s="216"/>
      <c r="H75" s="129" t="s">
        <v>377</v>
      </c>
      <c r="I75" s="131"/>
      <c r="J75" s="95" t="s">
        <v>398</v>
      </c>
      <c r="K75" s="131" t="s">
        <v>683</v>
      </c>
      <c r="L75" s="131" t="s">
        <v>686</v>
      </c>
      <c r="M75" s="131" t="s">
        <v>687</v>
      </c>
      <c r="N75" s="134" t="s">
        <v>467</v>
      </c>
      <c r="O75" s="97" t="s">
        <v>688</v>
      </c>
      <c r="P75" s="79" t="s">
        <v>425</v>
      </c>
      <c r="Q75" s="133" t="s">
        <v>13</v>
      </c>
      <c r="R75" s="131" t="s">
        <v>684</v>
      </c>
      <c r="S75" s="56" t="s">
        <v>815</v>
      </c>
      <c r="T75" s="56">
        <v>15</v>
      </c>
      <c r="U75" s="85">
        <f>(58-15)/58</f>
        <v>0.7413793103448276</v>
      </c>
      <c r="V75" s="56"/>
      <c r="W75" s="56" t="s">
        <v>816</v>
      </c>
      <c r="X75" s="56">
        <v>40</v>
      </c>
      <c r="Y75" s="85">
        <f>(29-40)/29</f>
        <v>-0.3793103448275862</v>
      </c>
      <c r="Z75" s="56"/>
      <c r="AA75" s="56" t="s">
        <v>817</v>
      </c>
      <c r="AB75" s="56">
        <v>45</v>
      </c>
      <c r="AC75" s="85">
        <f>(23-45)/23</f>
        <v>-0.9565217391304348</v>
      </c>
      <c r="AD75" s="56"/>
      <c r="AE75" s="56" t="s">
        <v>818</v>
      </c>
      <c r="AF75" s="56">
        <v>50</v>
      </c>
      <c r="AG75" s="85">
        <f>(22-50)/22</f>
        <v>-1.2727272727272727</v>
      </c>
      <c r="AH75" s="56"/>
      <c r="AI75" s="56" t="s">
        <v>819</v>
      </c>
      <c r="AJ75" s="56">
        <v>45</v>
      </c>
      <c r="AK75" s="85">
        <f>(20-45)/20</f>
        <v>-1.25</v>
      </c>
      <c r="AL75" s="56"/>
      <c r="AM75" s="56" t="s">
        <v>820</v>
      </c>
      <c r="AN75" s="56">
        <v>28</v>
      </c>
      <c r="AO75" s="85">
        <f>(10-28)/10</f>
        <v>-1.8</v>
      </c>
      <c r="AP75" s="56"/>
      <c r="AQ75" s="56"/>
      <c r="AR75" s="56"/>
      <c r="AS75" s="85"/>
      <c r="AT75" s="56"/>
      <c r="AU75" s="56"/>
      <c r="AV75" s="56"/>
      <c r="AW75" s="85"/>
      <c r="AX75" s="76"/>
      <c r="AY75" s="56"/>
      <c r="AZ75" s="56"/>
      <c r="BA75" s="85"/>
      <c r="BB75" s="76"/>
      <c r="BC75" s="56"/>
      <c r="BD75" s="56"/>
      <c r="BE75" s="85"/>
      <c r="BF75" s="76"/>
      <c r="BG75" s="56"/>
      <c r="BH75" s="56"/>
      <c r="BI75" s="85"/>
      <c r="BJ75" s="76"/>
      <c r="BK75" s="56"/>
      <c r="BL75" s="56"/>
      <c r="BM75" s="85"/>
      <c r="BN75" s="76"/>
      <c r="BO75" s="56" t="s">
        <v>821</v>
      </c>
      <c r="BP75" s="56">
        <v>21</v>
      </c>
      <c r="BQ75" s="85">
        <f>(47-21)/47</f>
        <v>0.5531914893617021</v>
      </c>
      <c r="BR75" s="56"/>
      <c r="BS75" s="56" t="s">
        <v>822</v>
      </c>
      <c r="BT75" s="56">
        <v>50</v>
      </c>
      <c r="BU75" s="85">
        <f>(30-50)/30</f>
        <v>-0.6666666666666666</v>
      </c>
      <c r="BV75" s="56"/>
    </row>
    <row r="79" spans="1:18" ht="12.75">
      <c r="A79" s="214" t="s">
        <v>391</v>
      </c>
      <c r="B79" s="214"/>
      <c r="C79" s="214"/>
      <c r="D79" s="214"/>
      <c r="E79" s="214"/>
      <c r="F79" s="214"/>
      <c r="G79" s="214"/>
      <c r="H79" s="214"/>
      <c r="I79" s="214"/>
      <c r="J79" s="214"/>
      <c r="K79" s="214"/>
      <c r="L79" s="214"/>
      <c r="M79" s="214"/>
      <c r="N79" s="214"/>
      <c r="O79" s="214"/>
      <c r="P79" s="214"/>
      <c r="Q79" s="214"/>
      <c r="R79" s="214"/>
    </row>
    <row r="91" spans="43:52" ht="25.5">
      <c r="AQ91" s="76" t="s">
        <v>585</v>
      </c>
      <c r="AR91" s="56">
        <v>6</v>
      </c>
      <c r="AS91" s="85">
        <v>1</v>
      </c>
      <c r="AT91" s="76"/>
      <c r="AU91" s="76" t="s">
        <v>586</v>
      </c>
      <c r="AV91" s="56">
        <v>5</v>
      </c>
      <c r="AW91" s="85">
        <v>1</v>
      </c>
      <c r="AX91" s="76"/>
      <c r="AY91" s="76" t="s">
        <v>587</v>
      </c>
      <c r="AZ91" s="56">
        <v>21</v>
      </c>
    </row>
    <row r="94" spans="43:65" ht="38.25">
      <c r="AQ94" s="56" t="s">
        <v>588</v>
      </c>
      <c r="AR94" s="56">
        <v>10</v>
      </c>
      <c r="AS94" s="85">
        <v>1</v>
      </c>
      <c r="AT94" s="56"/>
      <c r="AU94" s="56" t="s">
        <v>589</v>
      </c>
      <c r="AV94" s="56">
        <v>10</v>
      </c>
      <c r="AW94" s="85">
        <v>1</v>
      </c>
      <c r="AX94" s="76"/>
      <c r="AY94" s="56" t="s">
        <v>590</v>
      </c>
      <c r="AZ94" s="56">
        <v>10</v>
      </c>
      <c r="BA94" s="85">
        <v>1</v>
      </c>
      <c r="BB94" s="76"/>
      <c r="BC94" s="76"/>
      <c r="BD94" s="76"/>
      <c r="BE94" s="76"/>
      <c r="BF94" s="76"/>
      <c r="BG94" s="76"/>
      <c r="BH94" s="76"/>
      <c r="BI94" s="76"/>
      <c r="BJ94" s="76"/>
      <c r="BK94" s="76"/>
      <c r="BL94" s="76"/>
      <c r="BM94" s="76"/>
    </row>
  </sheetData>
  <sheetProtection/>
  <mergeCells count="386">
    <mergeCell ref="BO47:BR47"/>
    <mergeCell ref="BS47:BV47"/>
    <mergeCell ref="BO30:BO31"/>
    <mergeCell ref="BP30:BP31"/>
    <mergeCell ref="BQ30:BQ31"/>
    <mergeCell ref="BR30:BR31"/>
    <mergeCell ref="BS7:BV7"/>
    <mergeCell ref="BS14:BS15"/>
    <mergeCell ref="BT14:BT15"/>
    <mergeCell ref="BU14:BU15"/>
    <mergeCell ref="BV14:BV15"/>
    <mergeCell ref="BS22:BS23"/>
    <mergeCell ref="BT22:BT23"/>
    <mergeCell ref="BU22:BU23"/>
    <mergeCell ref="BV22:BV23"/>
    <mergeCell ref="BS30:BS31"/>
    <mergeCell ref="BT30:BT31"/>
    <mergeCell ref="BU30:BU31"/>
    <mergeCell ref="BV30:BV31"/>
    <mergeCell ref="BO7:BR7"/>
    <mergeCell ref="BO14:BO15"/>
    <mergeCell ref="BP14:BP15"/>
    <mergeCell ref="BQ14:BQ15"/>
    <mergeCell ref="BR14:BR15"/>
    <mergeCell ref="BO22:BO23"/>
    <mergeCell ref="BP22:BP23"/>
    <mergeCell ref="BQ22:BQ23"/>
    <mergeCell ref="BR22:BR23"/>
    <mergeCell ref="S7:V7"/>
    <mergeCell ref="A1:B4"/>
    <mergeCell ref="C1:R1"/>
    <mergeCell ref="C2:R2"/>
    <mergeCell ref="C3:R3"/>
    <mergeCell ref="C4:R4"/>
    <mergeCell ref="A5:B5"/>
    <mergeCell ref="C5:BN5"/>
    <mergeCell ref="A6:B6"/>
    <mergeCell ref="C6:BN6"/>
    <mergeCell ref="N7:N8"/>
    <mergeCell ref="O7:O8"/>
    <mergeCell ref="BC7:BF7"/>
    <mergeCell ref="BG7:BJ7"/>
    <mergeCell ref="BK7:BN7"/>
    <mergeCell ref="AE7:AH7"/>
    <mergeCell ref="AI7:AL7"/>
    <mergeCell ref="AM7:AP7"/>
    <mergeCell ref="AQ7:AT7"/>
    <mergeCell ref="AU7:AX7"/>
    <mergeCell ref="AY7:BB7"/>
    <mergeCell ref="P7:P8"/>
    <mergeCell ref="Q7:Q8"/>
    <mergeCell ref="R7:R8"/>
    <mergeCell ref="A12:B19"/>
    <mergeCell ref="C12:C19"/>
    <mergeCell ref="D12:D19"/>
    <mergeCell ref="E12:E19"/>
    <mergeCell ref="F12:F19"/>
    <mergeCell ref="G12:G19"/>
    <mergeCell ref="K12:K15"/>
    <mergeCell ref="A7:B8"/>
    <mergeCell ref="C7:C8"/>
    <mergeCell ref="D7:D8"/>
    <mergeCell ref="E7:E8"/>
    <mergeCell ref="F7:F8"/>
    <mergeCell ref="G7:G8"/>
    <mergeCell ref="H7:H8"/>
    <mergeCell ref="I7:I8"/>
    <mergeCell ref="A9:B11"/>
    <mergeCell ref="C9:C11"/>
    <mergeCell ref="D9:D11"/>
    <mergeCell ref="E9:E11"/>
    <mergeCell ref="F9:F11"/>
    <mergeCell ref="G9:G11"/>
    <mergeCell ref="H14:H15"/>
    <mergeCell ref="I14:I15"/>
    <mergeCell ref="J14:J15"/>
    <mergeCell ref="W7:Z7"/>
    <mergeCell ref="AA7:AD7"/>
    <mergeCell ref="J7:J8"/>
    <mergeCell ref="K7:K8"/>
    <mergeCell ref="L7:L8"/>
    <mergeCell ref="M7:M8"/>
    <mergeCell ref="X14:X15"/>
    <mergeCell ref="Y14:Y15"/>
    <mergeCell ref="Z14:Z15"/>
    <mergeCell ref="AA14:AA15"/>
    <mergeCell ref="AB14:AB15"/>
    <mergeCell ref="AC14:AC15"/>
    <mergeCell ref="R14:R15"/>
    <mergeCell ref="S14:S15"/>
    <mergeCell ref="V14:V15"/>
    <mergeCell ref="W14:W15"/>
    <mergeCell ref="T14:T15"/>
    <mergeCell ref="U14:U15"/>
    <mergeCell ref="Q12:Q15"/>
    <mergeCell ref="L14:L15"/>
    <mergeCell ref="M14:M15"/>
    <mergeCell ref="N14:N15"/>
    <mergeCell ref="O14:O15"/>
    <mergeCell ref="P14:P15"/>
    <mergeCell ref="AJ14:AJ15"/>
    <mergeCell ref="AK14:AK15"/>
    <mergeCell ref="AL14:AL15"/>
    <mergeCell ref="AM14:AM15"/>
    <mergeCell ref="AN14:AN15"/>
    <mergeCell ref="AO14:AO15"/>
    <mergeCell ref="AD14:AD15"/>
    <mergeCell ref="AE14:AE15"/>
    <mergeCell ref="AF14:AF15"/>
    <mergeCell ref="AG14:AG15"/>
    <mergeCell ref="AH14:AH15"/>
    <mergeCell ref="AI14:AI15"/>
    <mergeCell ref="AX14:AX15"/>
    <mergeCell ref="AY14:AY15"/>
    <mergeCell ref="AZ14:AZ15"/>
    <mergeCell ref="BA14:BA15"/>
    <mergeCell ref="AP14:AP15"/>
    <mergeCell ref="AQ14:AQ15"/>
    <mergeCell ref="AR14:AR15"/>
    <mergeCell ref="AS14:AS15"/>
    <mergeCell ref="AT14:AT15"/>
    <mergeCell ref="AU14:AU15"/>
    <mergeCell ref="BN14:BN15"/>
    <mergeCell ref="BH14:BH15"/>
    <mergeCell ref="BI14:BI15"/>
    <mergeCell ref="BJ14:BJ15"/>
    <mergeCell ref="BK14:BK15"/>
    <mergeCell ref="BL14:BL15"/>
    <mergeCell ref="BM14:BM15"/>
    <mergeCell ref="BB14:BB15"/>
    <mergeCell ref="BC14:BC15"/>
    <mergeCell ref="BD14:BD15"/>
    <mergeCell ref="BE14:BE15"/>
    <mergeCell ref="BF14:BF15"/>
    <mergeCell ref="BG14:BG15"/>
    <mergeCell ref="AV14:AV15"/>
    <mergeCell ref="AW14:AW15"/>
    <mergeCell ref="H16:H19"/>
    <mergeCell ref="I16:I19"/>
    <mergeCell ref="J16:J19"/>
    <mergeCell ref="K16:K19"/>
    <mergeCell ref="L16:L19"/>
    <mergeCell ref="M16:M19"/>
    <mergeCell ref="N16:N19"/>
    <mergeCell ref="O16:O19"/>
    <mergeCell ref="P16:P19"/>
    <mergeCell ref="I22:I23"/>
    <mergeCell ref="J22:J23"/>
    <mergeCell ref="L22:L23"/>
    <mergeCell ref="M22:M23"/>
    <mergeCell ref="N22:N23"/>
    <mergeCell ref="O22:O23"/>
    <mergeCell ref="A20:B27"/>
    <mergeCell ref="C20:C27"/>
    <mergeCell ref="D20:D27"/>
    <mergeCell ref="E20:E27"/>
    <mergeCell ref="F20:F27"/>
    <mergeCell ref="G20:G27"/>
    <mergeCell ref="K20:K23"/>
    <mergeCell ref="H22:H23"/>
    <mergeCell ref="W22:W23"/>
    <mergeCell ref="X22:X23"/>
    <mergeCell ref="Y22:Y23"/>
    <mergeCell ref="Z22:Z23"/>
    <mergeCell ref="AA22:AA23"/>
    <mergeCell ref="AB22:AB23"/>
    <mergeCell ref="P22:P23"/>
    <mergeCell ref="R22:R23"/>
    <mergeCell ref="S22:S23"/>
    <mergeCell ref="T22:T23"/>
    <mergeCell ref="U22:U23"/>
    <mergeCell ref="V22:V23"/>
    <mergeCell ref="Q20:Q23"/>
    <mergeCell ref="AI22:AI23"/>
    <mergeCell ref="AJ22:AJ23"/>
    <mergeCell ref="AK22:AK23"/>
    <mergeCell ref="AL22:AL23"/>
    <mergeCell ref="AM22:AM23"/>
    <mergeCell ref="AN22:AN23"/>
    <mergeCell ref="AC22:AC23"/>
    <mergeCell ref="AD22:AD23"/>
    <mergeCell ref="AE22:AE23"/>
    <mergeCell ref="AF22:AF23"/>
    <mergeCell ref="AG22:AG23"/>
    <mergeCell ref="AH22:AH23"/>
    <mergeCell ref="BF22:BF23"/>
    <mergeCell ref="AU22:AU23"/>
    <mergeCell ref="AV22:AV23"/>
    <mergeCell ref="AW22:AW23"/>
    <mergeCell ref="AX22:AX23"/>
    <mergeCell ref="AY22:AY23"/>
    <mergeCell ref="AZ22:AZ23"/>
    <mergeCell ref="AO22:AO23"/>
    <mergeCell ref="AP22:AP23"/>
    <mergeCell ref="AQ22:AQ23"/>
    <mergeCell ref="AR22:AR23"/>
    <mergeCell ref="AS22:AS23"/>
    <mergeCell ref="AT22:AT23"/>
    <mergeCell ref="R24:R27"/>
    <mergeCell ref="AB24:AB25"/>
    <mergeCell ref="AC24:AC25"/>
    <mergeCell ref="BM22:BM23"/>
    <mergeCell ref="BN22:BN23"/>
    <mergeCell ref="H24:H27"/>
    <mergeCell ref="I24:I27"/>
    <mergeCell ref="J24:J27"/>
    <mergeCell ref="K24:K27"/>
    <mergeCell ref="L24:L27"/>
    <mergeCell ref="M24:M27"/>
    <mergeCell ref="N24:N27"/>
    <mergeCell ref="O24:O27"/>
    <mergeCell ref="BG22:BG23"/>
    <mergeCell ref="BH22:BH23"/>
    <mergeCell ref="BI22:BI23"/>
    <mergeCell ref="BJ22:BJ23"/>
    <mergeCell ref="BK22:BK23"/>
    <mergeCell ref="BL22:BL23"/>
    <mergeCell ref="BA22:BA23"/>
    <mergeCell ref="BB22:BB23"/>
    <mergeCell ref="BC22:BC23"/>
    <mergeCell ref="BD22:BD23"/>
    <mergeCell ref="BE22:BE23"/>
    <mergeCell ref="H30:H31"/>
    <mergeCell ref="I30:I31"/>
    <mergeCell ref="J30:J31"/>
    <mergeCell ref="L30:L31"/>
    <mergeCell ref="M30:M31"/>
    <mergeCell ref="N30:N31"/>
    <mergeCell ref="AJ24:AJ25"/>
    <mergeCell ref="AK24:AK25"/>
    <mergeCell ref="A28:B35"/>
    <mergeCell ref="C28:C35"/>
    <mergeCell ref="D28:D35"/>
    <mergeCell ref="E28:E35"/>
    <mergeCell ref="F28:F35"/>
    <mergeCell ref="G28:G35"/>
    <mergeCell ref="K28:K31"/>
    <mergeCell ref="Q28:Q31"/>
    <mergeCell ref="AD24:AD25"/>
    <mergeCell ref="AF24:AF25"/>
    <mergeCell ref="AG24:AG25"/>
    <mergeCell ref="AH24:AH25"/>
    <mergeCell ref="P24:P27"/>
    <mergeCell ref="Q24:Q27"/>
    <mergeCell ref="V30:V31"/>
    <mergeCell ref="W30:W31"/>
    <mergeCell ref="X30:X31"/>
    <mergeCell ref="Y30:Y31"/>
    <mergeCell ref="Z30:Z31"/>
    <mergeCell ref="AA30:AA31"/>
    <mergeCell ref="O30:O31"/>
    <mergeCell ref="P30:P31"/>
    <mergeCell ref="R30:R31"/>
    <mergeCell ref="S30:S31"/>
    <mergeCell ref="T30:T31"/>
    <mergeCell ref="U30:U31"/>
    <mergeCell ref="AH30:AH31"/>
    <mergeCell ref="AI30:AI31"/>
    <mergeCell ref="AJ30:AJ31"/>
    <mergeCell ref="AK30:AK31"/>
    <mergeCell ref="AL30:AL31"/>
    <mergeCell ref="AM30:AM31"/>
    <mergeCell ref="AB30:AB31"/>
    <mergeCell ref="AC30:AC31"/>
    <mergeCell ref="AD30:AD31"/>
    <mergeCell ref="AE30:AE31"/>
    <mergeCell ref="AF30:AF31"/>
    <mergeCell ref="AG30:AG31"/>
    <mergeCell ref="AV30:AV31"/>
    <mergeCell ref="AW30:AW31"/>
    <mergeCell ref="AX30:AX31"/>
    <mergeCell ref="AY30:AY31"/>
    <mergeCell ref="AN30:AN31"/>
    <mergeCell ref="AO30:AO31"/>
    <mergeCell ref="AP30:AP31"/>
    <mergeCell ref="AQ30:AQ31"/>
    <mergeCell ref="AR30:AR31"/>
    <mergeCell ref="AS30:AS31"/>
    <mergeCell ref="BL30:BL31"/>
    <mergeCell ref="BM30:BM31"/>
    <mergeCell ref="BN30:BN31"/>
    <mergeCell ref="H32:H35"/>
    <mergeCell ref="I32:I35"/>
    <mergeCell ref="J32:J35"/>
    <mergeCell ref="K32:K35"/>
    <mergeCell ref="L32:L35"/>
    <mergeCell ref="M32:M35"/>
    <mergeCell ref="N32:N35"/>
    <mergeCell ref="BF30:BF31"/>
    <mergeCell ref="BG30:BG31"/>
    <mergeCell ref="BH30:BH31"/>
    <mergeCell ref="BI30:BI31"/>
    <mergeCell ref="BJ30:BJ31"/>
    <mergeCell ref="BK30:BK31"/>
    <mergeCell ref="AZ30:AZ31"/>
    <mergeCell ref="BA30:BA31"/>
    <mergeCell ref="BB30:BB31"/>
    <mergeCell ref="BC30:BC31"/>
    <mergeCell ref="BD30:BD31"/>
    <mergeCell ref="BE30:BE31"/>
    <mergeCell ref="AT30:AT31"/>
    <mergeCell ref="AU30:AU31"/>
    <mergeCell ref="R32:R35"/>
    <mergeCell ref="AB32:AB33"/>
    <mergeCell ref="AC32:AC33"/>
    <mergeCell ref="AD32:AD33"/>
    <mergeCell ref="A44:B44"/>
    <mergeCell ref="A45:B45"/>
    <mergeCell ref="C45:BN45"/>
    <mergeCell ref="A46:B46"/>
    <mergeCell ref="C46:BN46"/>
    <mergeCell ref="A36:B43"/>
    <mergeCell ref="C36:C43"/>
    <mergeCell ref="D36:D43"/>
    <mergeCell ref="E36:E43"/>
    <mergeCell ref="F36:F43"/>
    <mergeCell ref="G36:G43"/>
    <mergeCell ref="O32:O35"/>
    <mergeCell ref="P32:P35"/>
    <mergeCell ref="Q32:Q35"/>
    <mergeCell ref="AF32:AF33"/>
    <mergeCell ref="AG32:AG33"/>
    <mergeCell ref="AH32:AH33"/>
    <mergeCell ref="AJ32:AJ33"/>
    <mergeCell ref="AK32:AK33"/>
    <mergeCell ref="E47:E48"/>
    <mergeCell ref="F47:F48"/>
    <mergeCell ref="BC47:BF47"/>
    <mergeCell ref="BG47:BJ47"/>
    <mergeCell ref="BK47:BN47"/>
    <mergeCell ref="S47:V47"/>
    <mergeCell ref="W47:Z47"/>
    <mergeCell ref="AA47:AD47"/>
    <mergeCell ref="AE47:AH47"/>
    <mergeCell ref="AI47:AL47"/>
    <mergeCell ref="AM47:AP47"/>
    <mergeCell ref="A49:B56"/>
    <mergeCell ref="C49:C56"/>
    <mergeCell ref="D49:D56"/>
    <mergeCell ref="E49:E56"/>
    <mergeCell ref="F49:F56"/>
    <mergeCell ref="G49:G56"/>
    <mergeCell ref="AQ47:AT47"/>
    <mergeCell ref="AU47:AX47"/>
    <mergeCell ref="AY47:BB47"/>
    <mergeCell ref="M47:M48"/>
    <mergeCell ref="N47:N48"/>
    <mergeCell ref="O47:O48"/>
    <mergeCell ref="P47:P48"/>
    <mergeCell ref="Q47:Q48"/>
    <mergeCell ref="R47:R48"/>
    <mergeCell ref="G47:G48"/>
    <mergeCell ref="H47:H48"/>
    <mergeCell ref="I47:I48"/>
    <mergeCell ref="J47:J48"/>
    <mergeCell ref="K47:K48"/>
    <mergeCell ref="L47:L48"/>
    <mergeCell ref="A47:B48"/>
    <mergeCell ref="C47:C48"/>
    <mergeCell ref="D47:D48"/>
    <mergeCell ref="N72:N73"/>
    <mergeCell ref="Q72:Q73"/>
    <mergeCell ref="R72:R73"/>
    <mergeCell ref="A79:R79"/>
    <mergeCell ref="H62:H64"/>
    <mergeCell ref="I62:I64"/>
    <mergeCell ref="H66:H67"/>
    <mergeCell ref="H72:H73"/>
    <mergeCell ref="K72:K73"/>
    <mergeCell ref="L72:L73"/>
    <mergeCell ref="A57:B75"/>
    <mergeCell ref="C57:C75"/>
    <mergeCell ref="D57:D75"/>
    <mergeCell ref="E57:E75"/>
    <mergeCell ref="F57:F75"/>
    <mergeCell ref="G57:G75"/>
    <mergeCell ref="AK16:AK17"/>
    <mergeCell ref="AJ16:AJ17"/>
    <mergeCell ref="AH16:AH17"/>
    <mergeCell ref="AG16:AG17"/>
    <mergeCell ref="AF16:AF17"/>
    <mergeCell ref="AB16:AB17"/>
    <mergeCell ref="AC16:AC17"/>
    <mergeCell ref="AD16:AD17"/>
    <mergeCell ref="Q16:Q19"/>
    <mergeCell ref="R16:R1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S55"/>
  <sheetViews>
    <sheetView view="pageLayout" zoomScale="88" zoomScalePageLayoutView="88" workbookViewId="0" topLeftCell="A1">
      <selection activeCell="I53" sqref="I53"/>
    </sheetView>
  </sheetViews>
  <sheetFormatPr defaultColWidth="11.421875" defaultRowHeight="15"/>
  <cols>
    <col min="2" max="2" width="34.7109375" style="0" customWidth="1"/>
    <col min="3" max="3" width="9.28125" style="0" customWidth="1"/>
    <col min="4" max="4" width="12.140625" style="0" customWidth="1"/>
    <col min="5" max="5" width="6.57421875" style="0" customWidth="1"/>
    <col min="6" max="6" width="8.7109375" style="0" customWidth="1"/>
    <col min="7" max="7" width="12.7109375" style="0" customWidth="1"/>
    <col min="8" max="8" width="9.8515625" style="0" customWidth="1"/>
    <col min="9" max="9" width="13.8515625" style="0" customWidth="1"/>
    <col min="10" max="10" width="11.7109375" style="0" customWidth="1"/>
    <col min="11" max="11" width="12.140625" style="0" customWidth="1"/>
    <col min="12" max="12" width="9.00390625" style="0" customWidth="1"/>
    <col min="13" max="13" width="7.8515625" style="0" customWidth="1"/>
    <col min="14" max="14" width="11.140625" style="0" customWidth="1"/>
    <col min="15" max="15" width="8.00390625" style="0" customWidth="1"/>
    <col min="16" max="16" width="12.140625" style="0" customWidth="1"/>
    <col min="17" max="17" width="6.7109375" style="0" customWidth="1"/>
    <col min="18" max="18" width="9.7109375" style="0" customWidth="1"/>
    <col min="19" max="19" width="10.57421875" style="0" customWidth="1"/>
  </cols>
  <sheetData>
    <row r="1" spans="2:19" ht="42.75" thickBot="1">
      <c r="B1" s="18" t="s">
        <v>0</v>
      </c>
      <c r="C1" s="19" t="s">
        <v>1</v>
      </c>
      <c r="D1" s="19" t="s">
        <v>2</v>
      </c>
      <c r="E1" s="19" t="s">
        <v>3</v>
      </c>
      <c r="F1" s="19" t="s">
        <v>11</v>
      </c>
      <c r="G1" s="19" t="s">
        <v>27</v>
      </c>
      <c r="H1" s="19" t="s">
        <v>214</v>
      </c>
      <c r="I1" s="19" t="s">
        <v>12</v>
      </c>
      <c r="J1" s="19" t="s">
        <v>4</v>
      </c>
      <c r="K1" s="19" t="s">
        <v>5</v>
      </c>
      <c r="L1" s="19" t="s">
        <v>21</v>
      </c>
      <c r="M1" s="19" t="s">
        <v>6</v>
      </c>
      <c r="N1" s="19" t="s">
        <v>7</v>
      </c>
      <c r="O1" s="19" t="s">
        <v>8</v>
      </c>
      <c r="P1" s="19" t="s">
        <v>9</v>
      </c>
      <c r="Q1" s="19" t="s">
        <v>10</v>
      </c>
      <c r="R1" s="20" t="s">
        <v>203</v>
      </c>
      <c r="S1" s="21" t="s">
        <v>200</v>
      </c>
    </row>
    <row r="2" spans="2:19" ht="101.25" customHeight="1">
      <c r="B2" s="15" t="s">
        <v>59</v>
      </c>
      <c r="C2" s="5" t="s">
        <v>57</v>
      </c>
      <c r="D2" s="5" t="s">
        <v>58</v>
      </c>
      <c r="E2" s="5" t="s">
        <v>24</v>
      </c>
      <c r="F2" s="5" t="s">
        <v>25</v>
      </c>
      <c r="G2" s="4" t="s">
        <v>46</v>
      </c>
      <c r="H2" s="4" t="s">
        <v>215</v>
      </c>
      <c r="I2" s="4" t="s">
        <v>13</v>
      </c>
      <c r="J2" s="5" t="s">
        <v>46</v>
      </c>
      <c r="K2" s="5" t="s">
        <v>16</v>
      </c>
      <c r="L2" s="5" t="s">
        <v>272</v>
      </c>
      <c r="M2" s="5" t="s">
        <v>26</v>
      </c>
      <c r="N2" s="5" t="s">
        <v>194</v>
      </c>
      <c r="O2" s="5" t="s">
        <v>26</v>
      </c>
      <c r="P2" s="5" t="s">
        <v>271</v>
      </c>
      <c r="Q2" s="16">
        <v>0.79</v>
      </c>
      <c r="R2" s="5" t="s">
        <v>204</v>
      </c>
      <c r="S2" s="17" t="s">
        <v>201</v>
      </c>
    </row>
    <row r="3" spans="2:19" ht="99.75" customHeight="1">
      <c r="B3" s="12" t="s">
        <v>60</v>
      </c>
      <c r="C3" s="1" t="s">
        <v>61</v>
      </c>
      <c r="D3" s="1" t="s">
        <v>62</v>
      </c>
      <c r="E3" s="1" t="s">
        <v>24</v>
      </c>
      <c r="F3" s="1" t="s">
        <v>25</v>
      </c>
      <c r="G3" s="4" t="s">
        <v>46</v>
      </c>
      <c r="H3" s="4" t="s">
        <v>215</v>
      </c>
      <c r="I3" s="2" t="s">
        <v>13</v>
      </c>
      <c r="J3" s="1" t="s">
        <v>46</v>
      </c>
      <c r="K3" s="1" t="s">
        <v>16</v>
      </c>
      <c r="L3" s="1" t="s">
        <v>273</v>
      </c>
      <c r="M3" s="1" t="s">
        <v>26</v>
      </c>
      <c r="N3" s="1" t="s">
        <v>194</v>
      </c>
      <c r="O3" s="1" t="s">
        <v>26</v>
      </c>
      <c r="P3" s="1" t="s">
        <v>274</v>
      </c>
      <c r="Q3" s="8">
        <v>1.02</v>
      </c>
      <c r="R3" s="10" t="s">
        <v>205</v>
      </c>
      <c r="S3" s="13" t="s">
        <v>201</v>
      </c>
    </row>
    <row r="4" spans="2:19" ht="78.75" customHeight="1">
      <c r="B4" s="12" t="s">
        <v>195</v>
      </c>
      <c r="C4" s="1" t="s">
        <v>35</v>
      </c>
      <c r="D4" s="1" t="s">
        <v>34</v>
      </c>
      <c r="E4" s="1" t="s">
        <v>24</v>
      </c>
      <c r="F4" s="1" t="s">
        <v>33</v>
      </c>
      <c r="G4" s="2" t="s">
        <v>15</v>
      </c>
      <c r="H4" s="2" t="s">
        <v>215</v>
      </c>
      <c r="I4" s="2" t="s">
        <v>13</v>
      </c>
      <c r="J4" s="1" t="s">
        <v>15</v>
      </c>
      <c r="K4" s="1" t="s">
        <v>19</v>
      </c>
      <c r="L4" s="1" t="s">
        <v>243</v>
      </c>
      <c r="M4" s="1" t="s">
        <v>51</v>
      </c>
      <c r="N4" s="1" t="s">
        <v>194</v>
      </c>
      <c r="O4" s="1" t="s">
        <v>51</v>
      </c>
      <c r="P4" s="1" t="s">
        <v>32</v>
      </c>
      <c r="Q4" s="14">
        <v>1184</v>
      </c>
      <c r="R4" s="10" t="s">
        <v>212</v>
      </c>
      <c r="S4" s="13" t="s">
        <v>239</v>
      </c>
    </row>
    <row r="5" spans="2:19" ht="78.75">
      <c r="B5" s="12" t="s">
        <v>242</v>
      </c>
      <c r="C5" s="1" t="s">
        <v>240</v>
      </c>
      <c r="D5" s="1" t="s">
        <v>241</v>
      </c>
      <c r="E5" s="1" t="s">
        <v>24</v>
      </c>
      <c r="F5" s="1" t="s">
        <v>33</v>
      </c>
      <c r="G5" s="4" t="s">
        <v>15</v>
      </c>
      <c r="H5" s="4" t="s">
        <v>215</v>
      </c>
      <c r="I5" s="2" t="s">
        <v>29</v>
      </c>
      <c r="J5" s="5" t="s">
        <v>15</v>
      </c>
      <c r="K5" s="1" t="s">
        <v>19</v>
      </c>
      <c r="L5" s="5" t="s">
        <v>243</v>
      </c>
      <c r="M5" s="1" t="s">
        <v>17</v>
      </c>
      <c r="N5" s="1" t="s">
        <v>194</v>
      </c>
      <c r="O5" s="1" t="s">
        <v>17</v>
      </c>
      <c r="P5" s="1" t="s">
        <v>248</v>
      </c>
      <c r="Q5" s="14" t="s">
        <v>244</v>
      </c>
      <c r="R5" s="10" t="s">
        <v>264</v>
      </c>
      <c r="S5" s="13" t="s">
        <v>239</v>
      </c>
    </row>
    <row r="6" spans="2:19" ht="111.75" customHeight="1">
      <c r="B6" s="12" t="s">
        <v>247</v>
      </c>
      <c r="C6" s="1" t="s">
        <v>245</v>
      </c>
      <c r="D6" s="1" t="s">
        <v>246</v>
      </c>
      <c r="E6" s="1" t="s">
        <v>24</v>
      </c>
      <c r="F6" s="1" t="s">
        <v>33</v>
      </c>
      <c r="G6" s="4" t="s">
        <v>15</v>
      </c>
      <c r="H6" s="4" t="s">
        <v>215</v>
      </c>
      <c r="I6" s="2" t="s">
        <v>18</v>
      </c>
      <c r="J6" s="5" t="s">
        <v>15</v>
      </c>
      <c r="K6" s="1" t="s">
        <v>252</v>
      </c>
      <c r="L6" s="5" t="s">
        <v>243</v>
      </c>
      <c r="M6" s="1" t="s">
        <v>51</v>
      </c>
      <c r="N6" s="1" t="s">
        <v>194</v>
      </c>
      <c r="O6" s="1" t="s">
        <v>51</v>
      </c>
      <c r="P6" s="1" t="s">
        <v>249</v>
      </c>
      <c r="Q6" s="14" t="s">
        <v>244</v>
      </c>
      <c r="R6" s="10" t="s">
        <v>207</v>
      </c>
      <c r="S6" s="13" t="s">
        <v>239</v>
      </c>
    </row>
    <row r="7" spans="2:19" ht="81" customHeight="1">
      <c r="B7" s="12" t="s">
        <v>251</v>
      </c>
      <c r="C7" s="1" t="s">
        <v>250</v>
      </c>
      <c r="D7" s="1" t="s">
        <v>275</v>
      </c>
      <c r="E7" s="1" t="s">
        <v>24</v>
      </c>
      <c r="F7" s="1" t="s">
        <v>14</v>
      </c>
      <c r="G7" s="4" t="s">
        <v>15</v>
      </c>
      <c r="H7" s="4" t="s">
        <v>215</v>
      </c>
      <c r="I7" s="2" t="s">
        <v>29</v>
      </c>
      <c r="J7" s="5" t="s">
        <v>15</v>
      </c>
      <c r="K7" s="1" t="s">
        <v>252</v>
      </c>
      <c r="L7" s="5" t="s">
        <v>73</v>
      </c>
      <c r="M7" s="1" t="s">
        <v>17</v>
      </c>
      <c r="N7" s="1" t="s">
        <v>194</v>
      </c>
      <c r="O7" s="1" t="s">
        <v>17</v>
      </c>
      <c r="P7" s="8">
        <v>0.9</v>
      </c>
      <c r="Q7" s="14" t="s">
        <v>253</v>
      </c>
      <c r="R7" s="10" t="s">
        <v>254</v>
      </c>
      <c r="S7" s="13" t="s">
        <v>239</v>
      </c>
    </row>
    <row r="8" spans="2:19" ht="100.5" customHeight="1">
      <c r="B8" s="12" t="s">
        <v>257</v>
      </c>
      <c r="C8" s="1" t="s">
        <v>255</v>
      </c>
      <c r="D8" s="1" t="s">
        <v>256</v>
      </c>
      <c r="E8" s="1" t="s">
        <v>24</v>
      </c>
      <c r="F8" s="1" t="s">
        <v>14</v>
      </c>
      <c r="G8" s="4" t="s">
        <v>15</v>
      </c>
      <c r="H8" s="4" t="s">
        <v>215</v>
      </c>
      <c r="I8" s="2" t="s">
        <v>29</v>
      </c>
      <c r="J8" s="5" t="s">
        <v>15</v>
      </c>
      <c r="K8" s="1" t="s">
        <v>16</v>
      </c>
      <c r="L8" s="5" t="s">
        <v>19</v>
      </c>
      <c r="M8" s="1" t="s">
        <v>51</v>
      </c>
      <c r="N8" s="1" t="s">
        <v>194</v>
      </c>
      <c r="O8" s="1" t="s">
        <v>51</v>
      </c>
      <c r="P8" s="8" t="s">
        <v>269</v>
      </c>
      <c r="Q8" s="14" t="s">
        <v>244</v>
      </c>
      <c r="R8" s="10" t="s">
        <v>270</v>
      </c>
      <c r="S8" s="13" t="s">
        <v>239</v>
      </c>
    </row>
    <row r="9" spans="2:19" ht="67.5">
      <c r="B9" s="12" t="s">
        <v>260</v>
      </c>
      <c r="C9" s="1" t="s">
        <v>88</v>
      </c>
      <c r="D9" s="1" t="s">
        <v>258</v>
      </c>
      <c r="E9" s="1" t="s">
        <v>24</v>
      </c>
      <c r="F9" s="1" t="s">
        <v>25</v>
      </c>
      <c r="G9" s="4" t="s">
        <v>36</v>
      </c>
      <c r="H9" s="4" t="s">
        <v>215</v>
      </c>
      <c r="I9" s="2" t="s">
        <v>29</v>
      </c>
      <c r="J9" s="5" t="s">
        <v>37</v>
      </c>
      <c r="K9" s="1" t="s">
        <v>16</v>
      </c>
      <c r="L9" s="5" t="s">
        <v>19</v>
      </c>
      <c r="M9" s="1" t="s">
        <v>26</v>
      </c>
      <c r="N9" s="1" t="s">
        <v>19</v>
      </c>
      <c r="O9" s="1" t="s">
        <v>26</v>
      </c>
      <c r="P9" s="8" t="s">
        <v>259</v>
      </c>
      <c r="Q9" s="9" t="s">
        <v>244</v>
      </c>
      <c r="R9" s="10" t="s">
        <v>259</v>
      </c>
      <c r="S9" s="13" t="s">
        <v>201</v>
      </c>
    </row>
    <row r="10" spans="2:19" ht="90.75" customHeight="1">
      <c r="B10" s="12" t="s">
        <v>95</v>
      </c>
      <c r="C10" s="1" t="s">
        <v>96</v>
      </c>
      <c r="D10" s="1" t="s">
        <v>97</v>
      </c>
      <c r="E10" s="1" t="s">
        <v>24</v>
      </c>
      <c r="F10" s="1" t="s">
        <v>98</v>
      </c>
      <c r="G10" s="2" t="s">
        <v>36</v>
      </c>
      <c r="H10" s="2" t="s">
        <v>215</v>
      </c>
      <c r="I10" s="2" t="s">
        <v>13</v>
      </c>
      <c r="J10" s="1" t="s">
        <v>263</v>
      </c>
      <c r="K10" s="1" t="s">
        <v>16</v>
      </c>
      <c r="L10" s="1" t="s">
        <v>99</v>
      </c>
      <c r="M10" s="1" t="s">
        <v>17</v>
      </c>
      <c r="N10" s="1" t="s">
        <v>194</v>
      </c>
      <c r="O10" s="1" t="s">
        <v>52</v>
      </c>
      <c r="P10" s="8">
        <v>1</v>
      </c>
      <c r="Q10" s="9">
        <v>1</v>
      </c>
      <c r="R10" s="10" t="s">
        <v>206</v>
      </c>
      <c r="S10" s="13" t="s">
        <v>201</v>
      </c>
    </row>
    <row r="11" spans="2:19" ht="91.5" customHeight="1">
      <c r="B11" s="12" t="s">
        <v>261</v>
      </c>
      <c r="C11" s="1" t="s">
        <v>262</v>
      </c>
      <c r="D11" s="1" t="s">
        <v>265</v>
      </c>
      <c r="E11" s="1" t="s">
        <v>24</v>
      </c>
      <c r="F11" s="1" t="s">
        <v>25</v>
      </c>
      <c r="G11" s="2" t="s">
        <v>36</v>
      </c>
      <c r="H11" s="2" t="s">
        <v>215</v>
      </c>
      <c r="I11" s="2" t="s">
        <v>13</v>
      </c>
      <c r="J11" s="1" t="s">
        <v>263</v>
      </c>
      <c r="K11" s="1" t="s">
        <v>16</v>
      </c>
      <c r="L11" s="1" t="s">
        <v>19</v>
      </c>
      <c r="M11" s="1" t="s">
        <v>17</v>
      </c>
      <c r="N11" s="1" t="s">
        <v>194</v>
      </c>
      <c r="O11" s="1" t="s">
        <v>17</v>
      </c>
      <c r="P11" s="8">
        <v>1</v>
      </c>
      <c r="Q11" s="9">
        <v>1</v>
      </c>
      <c r="R11" s="10" t="s">
        <v>206</v>
      </c>
      <c r="S11" s="13" t="s">
        <v>201</v>
      </c>
    </row>
    <row r="12" spans="2:19" ht="90">
      <c r="B12" s="12" t="s">
        <v>84</v>
      </c>
      <c r="C12" s="1" t="s">
        <v>82</v>
      </c>
      <c r="D12" s="1" t="s">
        <v>83</v>
      </c>
      <c r="E12" s="1" t="s">
        <v>24</v>
      </c>
      <c r="F12" s="1" t="s">
        <v>14</v>
      </c>
      <c r="G12" s="2" t="s">
        <v>48</v>
      </c>
      <c r="H12" s="2" t="s">
        <v>216</v>
      </c>
      <c r="I12" s="2" t="s">
        <v>18</v>
      </c>
      <c r="J12" s="1" t="s">
        <v>47</v>
      </c>
      <c r="K12" s="1" t="s">
        <v>16</v>
      </c>
      <c r="L12" s="1" t="s">
        <v>49</v>
      </c>
      <c r="M12" s="1" t="s">
        <v>20</v>
      </c>
      <c r="N12" s="1" t="s">
        <v>49</v>
      </c>
      <c r="O12" s="1" t="s">
        <v>20</v>
      </c>
      <c r="P12" s="8">
        <v>1</v>
      </c>
      <c r="Q12" s="8">
        <v>1</v>
      </c>
      <c r="R12" s="10" t="s">
        <v>56</v>
      </c>
      <c r="S12" s="13" t="s">
        <v>201</v>
      </c>
    </row>
    <row r="13" spans="2:19" ht="56.25">
      <c r="B13" s="12" t="s">
        <v>104</v>
      </c>
      <c r="C13" s="1" t="s">
        <v>100</v>
      </c>
      <c r="D13" s="1" t="s">
        <v>101</v>
      </c>
      <c r="E13" s="1" t="s">
        <v>24</v>
      </c>
      <c r="F13" s="1" t="s">
        <v>25</v>
      </c>
      <c r="G13" s="2" t="s">
        <v>48</v>
      </c>
      <c r="H13" s="2" t="s">
        <v>216</v>
      </c>
      <c r="I13" s="2" t="s">
        <v>18</v>
      </c>
      <c r="J13" s="1" t="s">
        <v>102</v>
      </c>
      <c r="K13" s="1" t="s">
        <v>16</v>
      </c>
      <c r="L13" s="1" t="s">
        <v>49</v>
      </c>
      <c r="M13" s="1" t="s">
        <v>17</v>
      </c>
      <c r="N13" s="1" t="s">
        <v>49</v>
      </c>
      <c r="O13" s="1" t="s">
        <v>17</v>
      </c>
      <c r="P13" s="8">
        <v>1</v>
      </c>
      <c r="Q13" s="8">
        <v>1</v>
      </c>
      <c r="R13" s="10" t="s">
        <v>103</v>
      </c>
      <c r="S13" s="13" t="s">
        <v>201</v>
      </c>
    </row>
    <row r="14" spans="2:19" ht="78.75">
      <c r="B14" s="12" t="s">
        <v>111</v>
      </c>
      <c r="C14" s="1" t="s">
        <v>112</v>
      </c>
      <c r="D14" s="1" t="s">
        <v>113</v>
      </c>
      <c r="E14" s="1" t="s">
        <v>24</v>
      </c>
      <c r="F14" s="1" t="s">
        <v>25</v>
      </c>
      <c r="G14" s="2" t="s">
        <v>48</v>
      </c>
      <c r="H14" s="2" t="s">
        <v>216</v>
      </c>
      <c r="I14" s="2" t="s">
        <v>18</v>
      </c>
      <c r="J14" s="1" t="s">
        <v>53</v>
      </c>
      <c r="K14" s="1" t="s">
        <v>49</v>
      </c>
      <c r="L14" s="1" t="s">
        <v>42</v>
      </c>
      <c r="M14" s="1" t="s">
        <v>17</v>
      </c>
      <c r="N14" s="1" t="s">
        <v>41</v>
      </c>
      <c r="O14" s="1" t="s">
        <v>17</v>
      </c>
      <c r="P14" s="8">
        <v>1</v>
      </c>
      <c r="Q14" s="8">
        <v>1</v>
      </c>
      <c r="R14" s="10" t="s">
        <v>206</v>
      </c>
      <c r="S14" s="13" t="s">
        <v>201</v>
      </c>
    </row>
    <row r="15" spans="2:19" ht="78.75">
      <c r="B15" s="12" t="s">
        <v>114</v>
      </c>
      <c r="C15" s="1" t="s">
        <v>115</v>
      </c>
      <c r="D15" s="1" t="s">
        <v>116</v>
      </c>
      <c r="E15" s="1" t="s">
        <v>24</v>
      </c>
      <c r="F15" s="1" t="s">
        <v>25</v>
      </c>
      <c r="G15" s="2" t="s">
        <v>48</v>
      </c>
      <c r="H15" s="2" t="s">
        <v>216</v>
      </c>
      <c r="I15" s="2" t="s">
        <v>18</v>
      </c>
      <c r="J15" s="1" t="s">
        <v>53</v>
      </c>
      <c r="K15" s="1" t="s">
        <v>49</v>
      </c>
      <c r="L15" s="1" t="s">
        <v>42</v>
      </c>
      <c r="M15" s="1" t="s">
        <v>197</v>
      </c>
      <c r="N15" s="1" t="s">
        <v>41</v>
      </c>
      <c r="O15" s="1" t="s">
        <v>17</v>
      </c>
      <c r="P15" s="8">
        <v>1</v>
      </c>
      <c r="Q15" s="8">
        <v>0.9</v>
      </c>
      <c r="R15" s="10" t="s">
        <v>206</v>
      </c>
      <c r="S15" s="13" t="s">
        <v>201</v>
      </c>
    </row>
    <row r="16" spans="2:19" ht="78.75">
      <c r="B16" s="12" t="s">
        <v>117</v>
      </c>
      <c r="C16" s="1" t="s">
        <v>118</v>
      </c>
      <c r="D16" s="1" t="s">
        <v>119</v>
      </c>
      <c r="E16" s="1" t="s">
        <v>24</v>
      </c>
      <c r="F16" s="1" t="s">
        <v>25</v>
      </c>
      <c r="G16" s="2" t="s">
        <v>48</v>
      </c>
      <c r="H16" s="2" t="s">
        <v>216</v>
      </c>
      <c r="I16" s="2" t="s">
        <v>18</v>
      </c>
      <c r="J16" s="1" t="s">
        <v>53</v>
      </c>
      <c r="K16" s="1" t="s">
        <v>49</v>
      </c>
      <c r="L16" s="1" t="s">
        <v>42</v>
      </c>
      <c r="M16" s="1" t="s">
        <v>17</v>
      </c>
      <c r="N16" s="1" t="s">
        <v>41</v>
      </c>
      <c r="O16" s="1" t="s">
        <v>17</v>
      </c>
      <c r="P16" s="8">
        <v>1</v>
      </c>
      <c r="Q16" s="8">
        <v>0.87</v>
      </c>
      <c r="R16" s="10" t="s">
        <v>206</v>
      </c>
      <c r="S16" s="13" t="s">
        <v>201</v>
      </c>
    </row>
    <row r="17" spans="2:19" ht="56.25">
      <c r="B17" s="12" t="s">
        <v>120</v>
      </c>
      <c r="C17" s="1" t="s">
        <v>121</v>
      </c>
      <c r="D17" s="1" t="s">
        <v>122</v>
      </c>
      <c r="E17" s="1" t="s">
        <v>24</v>
      </c>
      <c r="F17" s="1" t="s">
        <v>25</v>
      </c>
      <c r="G17" s="2" t="s">
        <v>48</v>
      </c>
      <c r="H17" s="2" t="s">
        <v>216</v>
      </c>
      <c r="I17" s="2" t="s">
        <v>18</v>
      </c>
      <c r="J17" s="1" t="s">
        <v>123</v>
      </c>
      <c r="K17" s="1" t="s">
        <v>49</v>
      </c>
      <c r="L17" s="1" t="s">
        <v>55</v>
      </c>
      <c r="M17" s="1" t="s">
        <v>17</v>
      </c>
      <c r="N17" s="1" t="s">
        <v>55</v>
      </c>
      <c r="O17" s="1" t="s">
        <v>17</v>
      </c>
      <c r="P17" s="8">
        <v>1</v>
      </c>
      <c r="Q17" s="8">
        <v>1</v>
      </c>
      <c r="R17" s="10" t="s">
        <v>56</v>
      </c>
      <c r="S17" s="13" t="s">
        <v>201</v>
      </c>
    </row>
    <row r="18" spans="2:19" ht="56.25">
      <c r="B18" s="12" t="s">
        <v>124</v>
      </c>
      <c r="C18" s="1" t="s">
        <v>125</v>
      </c>
      <c r="D18" s="1" t="s">
        <v>126</v>
      </c>
      <c r="E18" s="1" t="s">
        <v>24</v>
      </c>
      <c r="F18" s="1" t="s">
        <v>25</v>
      </c>
      <c r="G18" s="2" t="s">
        <v>48</v>
      </c>
      <c r="H18" s="2" t="s">
        <v>216</v>
      </c>
      <c r="I18" s="2" t="s">
        <v>18</v>
      </c>
      <c r="J18" s="1" t="s">
        <v>123</v>
      </c>
      <c r="K18" s="1" t="s">
        <v>49</v>
      </c>
      <c r="L18" s="1" t="s">
        <v>55</v>
      </c>
      <c r="M18" s="1" t="s">
        <v>51</v>
      </c>
      <c r="N18" s="1" t="s">
        <v>55</v>
      </c>
      <c r="O18" s="1" t="s">
        <v>51</v>
      </c>
      <c r="P18" s="8">
        <v>1</v>
      </c>
      <c r="Q18" s="8">
        <v>1</v>
      </c>
      <c r="R18" s="10" t="s">
        <v>103</v>
      </c>
      <c r="S18" s="13" t="s">
        <v>201</v>
      </c>
    </row>
    <row r="19" spans="2:19" ht="101.25">
      <c r="B19" s="12" t="s">
        <v>127</v>
      </c>
      <c r="C19" s="1" t="s">
        <v>128</v>
      </c>
      <c r="D19" s="1" t="s">
        <v>129</v>
      </c>
      <c r="E19" s="1" t="s">
        <v>24</v>
      </c>
      <c r="F19" s="1" t="s">
        <v>25</v>
      </c>
      <c r="G19" s="2" t="s">
        <v>48</v>
      </c>
      <c r="H19" s="2" t="s">
        <v>216</v>
      </c>
      <c r="I19" s="2" t="s">
        <v>18</v>
      </c>
      <c r="J19" s="1" t="s">
        <v>123</v>
      </c>
      <c r="K19" s="1" t="s">
        <v>49</v>
      </c>
      <c r="L19" s="1" t="s">
        <v>55</v>
      </c>
      <c r="M19" s="1" t="s">
        <v>17</v>
      </c>
      <c r="N19" s="1" t="s">
        <v>55</v>
      </c>
      <c r="O19" s="1" t="s">
        <v>17</v>
      </c>
      <c r="P19" s="8">
        <v>1</v>
      </c>
      <c r="Q19" s="8">
        <v>1</v>
      </c>
      <c r="R19" s="10" t="s">
        <v>206</v>
      </c>
      <c r="S19" s="13" t="s">
        <v>201</v>
      </c>
    </row>
    <row r="20" spans="2:19" ht="90">
      <c r="B20" s="12" t="s">
        <v>110</v>
      </c>
      <c r="C20" s="1" t="s">
        <v>105</v>
      </c>
      <c r="D20" s="1" t="s">
        <v>106</v>
      </c>
      <c r="E20" s="1" t="s">
        <v>24</v>
      </c>
      <c r="F20" s="1" t="s">
        <v>14</v>
      </c>
      <c r="G20" s="2" t="s">
        <v>48</v>
      </c>
      <c r="H20" s="2" t="s">
        <v>216</v>
      </c>
      <c r="I20" s="2" t="s">
        <v>13</v>
      </c>
      <c r="J20" s="1" t="s">
        <v>107</v>
      </c>
      <c r="K20" s="1" t="s">
        <v>49</v>
      </c>
      <c r="L20" s="1" t="s">
        <v>108</v>
      </c>
      <c r="M20" s="1" t="s">
        <v>51</v>
      </c>
      <c r="N20" s="1" t="s">
        <v>109</v>
      </c>
      <c r="O20" s="1" t="s">
        <v>51</v>
      </c>
      <c r="P20" s="8">
        <v>1</v>
      </c>
      <c r="Q20" s="8">
        <v>0.98</v>
      </c>
      <c r="R20" s="10" t="s">
        <v>206</v>
      </c>
      <c r="S20" s="13" t="s">
        <v>201</v>
      </c>
    </row>
    <row r="21" spans="2:19" ht="78.75">
      <c r="B21" s="12" t="s">
        <v>135</v>
      </c>
      <c r="C21" s="1" t="s">
        <v>136</v>
      </c>
      <c r="D21" s="1" t="s">
        <v>137</v>
      </c>
      <c r="E21" s="1" t="s">
        <v>24</v>
      </c>
      <c r="F21" s="1" t="s">
        <v>14</v>
      </c>
      <c r="G21" s="2" t="s">
        <v>50</v>
      </c>
      <c r="H21" s="2" t="s">
        <v>217</v>
      </c>
      <c r="I21" s="2" t="s">
        <v>29</v>
      </c>
      <c r="J21" s="1" t="s">
        <v>133</v>
      </c>
      <c r="K21" s="1" t="s">
        <v>16</v>
      </c>
      <c r="L21" s="1" t="s">
        <v>134</v>
      </c>
      <c r="M21" s="1" t="s">
        <v>51</v>
      </c>
      <c r="N21" s="1" t="s">
        <v>134</v>
      </c>
      <c r="O21" s="1" t="s">
        <v>51</v>
      </c>
      <c r="P21" s="8">
        <v>1</v>
      </c>
      <c r="Q21" s="8">
        <v>1</v>
      </c>
      <c r="R21" s="10" t="s">
        <v>206</v>
      </c>
      <c r="S21" s="13" t="s">
        <v>201</v>
      </c>
    </row>
    <row r="22" spans="2:19" ht="78.75">
      <c r="B22" s="12" t="s">
        <v>144</v>
      </c>
      <c r="C22" s="1" t="s">
        <v>267</v>
      </c>
      <c r="D22" s="1" t="s">
        <v>145</v>
      </c>
      <c r="E22" s="1" t="s">
        <v>24</v>
      </c>
      <c r="F22" s="1" t="s">
        <v>28</v>
      </c>
      <c r="G22" s="2" t="s">
        <v>50</v>
      </c>
      <c r="H22" s="2" t="s">
        <v>217</v>
      </c>
      <c r="I22" s="2" t="s">
        <v>29</v>
      </c>
      <c r="J22" s="1" t="s">
        <v>198</v>
      </c>
      <c r="K22" s="1" t="s">
        <v>16</v>
      </c>
      <c r="L22" s="1" t="s">
        <v>199</v>
      </c>
      <c r="M22" s="1" t="s">
        <v>17</v>
      </c>
      <c r="N22" s="1" t="s">
        <v>49</v>
      </c>
      <c r="O22" s="1" t="s">
        <v>17</v>
      </c>
      <c r="P22" s="8">
        <v>0.9</v>
      </c>
      <c r="Q22" s="8">
        <v>0.72</v>
      </c>
      <c r="R22" s="10" t="s">
        <v>207</v>
      </c>
      <c r="S22" s="13" t="s">
        <v>201</v>
      </c>
    </row>
    <row r="23" spans="2:19" ht="90">
      <c r="B23" s="12" t="s">
        <v>138</v>
      </c>
      <c r="C23" s="1" t="s">
        <v>139</v>
      </c>
      <c r="D23" s="1" t="s">
        <v>140</v>
      </c>
      <c r="E23" s="1" t="s">
        <v>24</v>
      </c>
      <c r="F23" s="1" t="s">
        <v>25</v>
      </c>
      <c r="G23" s="2" t="s">
        <v>50</v>
      </c>
      <c r="H23" s="2" t="s">
        <v>217</v>
      </c>
      <c r="I23" s="2" t="s">
        <v>18</v>
      </c>
      <c r="J23" s="1" t="s">
        <v>141</v>
      </c>
      <c r="K23" s="1" t="s">
        <v>16</v>
      </c>
      <c r="L23" s="1" t="s">
        <v>142</v>
      </c>
      <c r="M23" s="1" t="s">
        <v>51</v>
      </c>
      <c r="N23" s="1" t="s">
        <v>143</v>
      </c>
      <c r="O23" s="1" t="s">
        <v>51</v>
      </c>
      <c r="P23" s="8">
        <v>1</v>
      </c>
      <c r="Q23" s="8">
        <v>0.75</v>
      </c>
      <c r="R23" s="10" t="s">
        <v>206</v>
      </c>
      <c r="S23" s="13" t="s">
        <v>201</v>
      </c>
    </row>
    <row r="24" spans="2:19" ht="78.75">
      <c r="B24" s="12" t="s">
        <v>130</v>
      </c>
      <c r="C24" s="1" t="s">
        <v>131</v>
      </c>
      <c r="D24" s="1" t="s">
        <v>132</v>
      </c>
      <c r="E24" s="1" t="s">
        <v>24</v>
      </c>
      <c r="F24" s="1" t="s">
        <v>25</v>
      </c>
      <c r="G24" s="2" t="s">
        <v>50</v>
      </c>
      <c r="H24" s="2" t="s">
        <v>217</v>
      </c>
      <c r="I24" s="2" t="s">
        <v>18</v>
      </c>
      <c r="J24" s="1" t="s">
        <v>133</v>
      </c>
      <c r="K24" s="1" t="s">
        <v>16</v>
      </c>
      <c r="L24" s="1" t="s">
        <v>134</v>
      </c>
      <c r="M24" s="1" t="s">
        <v>51</v>
      </c>
      <c r="N24" s="1" t="s">
        <v>134</v>
      </c>
      <c r="O24" s="1" t="s">
        <v>51</v>
      </c>
      <c r="P24" s="8">
        <v>1</v>
      </c>
      <c r="Q24" s="8">
        <v>1.33</v>
      </c>
      <c r="R24" s="10" t="s">
        <v>208</v>
      </c>
      <c r="S24" s="13" t="s">
        <v>201</v>
      </c>
    </row>
    <row r="25" spans="2:19" ht="78.75">
      <c r="B25" s="12" t="s">
        <v>154</v>
      </c>
      <c r="C25" s="1" t="s">
        <v>155</v>
      </c>
      <c r="D25" s="1" t="s">
        <v>156</v>
      </c>
      <c r="E25" s="1" t="s">
        <v>24</v>
      </c>
      <c r="F25" s="1" t="s">
        <v>33</v>
      </c>
      <c r="G25" s="2" t="s">
        <v>54</v>
      </c>
      <c r="H25" s="2" t="s">
        <v>216</v>
      </c>
      <c r="I25" s="2" t="s">
        <v>29</v>
      </c>
      <c r="J25" s="1" t="s">
        <v>149</v>
      </c>
      <c r="K25" s="1" t="s">
        <v>49</v>
      </c>
      <c r="L25" s="1" t="s">
        <v>150</v>
      </c>
      <c r="M25" s="1" t="s">
        <v>17</v>
      </c>
      <c r="N25" s="1" t="s">
        <v>49</v>
      </c>
      <c r="O25" s="1" t="s">
        <v>17</v>
      </c>
      <c r="P25" s="8">
        <v>1</v>
      </c>
      <c r="Q25" s="8">
        <v>1</v>
      </c>
      <c r="R25" s="10" t="s">
        <v>206</v>
      </c>
      <c r="S25" s="13" t="s">
        <v>201</v>
      </c>
    </row>
    <row r="26" spans="2:19" ht="78.75">
      <c r="B26" s="12" t="s">
        <v>146</v>
      </c>
      <c r="C26" s="1" t="s">
        <v>147</v>
      </c>
      <c r="D26" s="1" t="s">
        <v>202</v>
      </c>
      <c r="E26" s="1" t="s">
        <v>24</v>
      </c>
      <c r="F26" s="1" t="s">
        <v>25</v>
      </c>
      <c r="G26" s="2" t="s">
        <v>54</v>
      </c>
      <c r="H26" s="2" t="s">
        <v>216</v>
      </c>
      <c r="I26" s="2" t="s">
        <v>18</v>
      </c>
      <c r="J26" s="1" t="s">
        <v>149</v>
      </c>
      <c r="K26" s="1" t="s">
        <v>49</v>
      </c>
      <c r="L26" s="1" t="s">
        <v>150</v>
      </c>
      <c r="M26" s="1" t="s">
        <v>17</v>
      </c>
      <c r="N26" s="1" t="s">
        <v>49</v>
      </c>
      <c r="O26" s="1" t="s">
        <v>17</v>
      </c>
      <c r="P26" s="8">
        <v>1</v>
      </c>
      <c r="Q26" s="8">
        <v>1</v>
      </c>
      <c r="R26" s="10" t="s">
        <v>206</v>
      </c>
      <c r="S26" s="13" t="s">
        <v>201</v>
      </c>
    </row>
    <row r="27" spans="2:19" ht="78.75">
      <c r="B27" s="12" t="s">
        <v>153</v>
      </c>
      <c r="C27" s="1" t="s">
        <v>151</v>
      </c>
      <c r="D27" s="1" t="s">
        <v>152</v>
      </c>
      <c r="E27" s="1" t="s">
        <v>24</v>
      </c>
      <c r="F27" s="1" t="s">
        <v>14</v>
      </c>
      <c r="G27" s="2" t="s">
        <v>54</v>
      </c>
      <c r="H27" s="2" t="s">
        <v>216</v>
      </c>
      <c r="I27" s="2" t="s">
        <v>18</v>
      </c>
      <c r="J27" s="1" t="s">
        <v>148</v>
      </c>
      <c r="K27" s="1" t="s">
        <v>49</v>
      </c>
      <c r="L27" s="1" t="s">
        <v>49</v>
      </c>
      <c r="M27" s="1" t="s">
        <v>17</v>
      </c>
      <c r="N27" s="1" t="s">
        <v>49</v>
      </c>
      <c r="O27" s="1" t="s">
        <v>17</v>
      </c>
      <c r="P27" s="8">
        <v>1</v>
      </c>
      <c r="Q27" s="8">
        <v>1</v>
      </c>
      <c r="R27" s="10" t="s">
        <v>206</v>
      </c>
      <c r="S27" s="13" t="s">
        <v>201</v>
      </c>
    </row>
    <row r="28" spans="2:19" ht="56.25">
      <c r="B28" s="12" t="s">
        <v>157</v>
      </c>
      <c r="C28" s="1" t="s">
        <v>158</v>
      </c>
      <c r="D28" s="1" t="s">
        <v>159</v>
      </c>
      <c r="E28" s="1" t="s">
        <v>24</v>
      </c>
      <c r="F28" s="1" t="s">
        <v>25</v>
      </c>
      <c r="G28" s="2" t="s">
        <v>54</v>
      </c>
      <c r="H28" s="2" t="s">
        <v>216</v>
      </c>
      <c r="I28" s="2" t="s">
        <v>18</v>
      </c>
      <c r="J28" s="1" t="s">
        <v>160</v>
      </c>
      <c r="K28" s="1" t="s">
        <v>49</v>
      </c>
      <c r="L28" s="1" t="s">
        <v>161</v>
      </c>
      <c r="M28" s="1" t="s">
        <v>17</v>
      </c>
      <c r="N28" s="1" t="s">
        <v>49</v>
      </c>
      <c r="O28" s="1" t="s">
        <v>17</v>
      </c>
      <c r="P28" s="8">
        <v>1</v>
      </c>
      <c r="Q28" s="8">
        <v>1</v>
      </c>
      <c r="R28" s="10" t="s">
        <v>56</v>
      </c>
      <c r="S28" s="13" t="s">
        <v>201</v>
      </c>
    </row>
    <row r="29" spans="2:19" ht="78.75">
      <c r="B29" s="12" t="s">
        <v>162</v>
      </c>
      <c r="C29" s="1" t="s">
        <v>163</v>
      </c>
      <c r="D29" s="1" t="s">
        <v>164</v>
      </c>
      <c r="E29" s="1" t="s">
        <v>24</v>
      </c>
      <c r="F29" s="1" t="s">
        <v>25</v>
      </c>
      <c r="G29" s="4" t="s">
        <v>54</v>
      </c>
      <c r="H29" s="4" t="s">
        <v>216</v>
      </c>
      <c r="I29" s="2" t="s">
        <v>18</v>
      </c>
      <c r="J29" s="1" t="s">
        <v>160</v>
      </c>
      <c r="K29" s="1" t="s">
        <v>49</v>
      </c>
      <c r="L29" s="1" t="s">
        <v>161</v>
      </c>
      <c r="M29" s="1" t="s">
        <v>17</v>
      </c>
      <c r="N29" s="1" t="s">
        <v>49</v>
      </c>
      <c r="O29" s="1" t="s">
        <v>17</v>
      </c>
      <c r="P29" s="8">
        <v>1</v>
      </c>
      <c r="Q29" s="8">
        <v>1</v>
      </c>
      <c r="R29" s="10" t="s">
        <v>56</v>
      </c>
      <c r="S29" s="13" t="s">
        <v>201</v>
      </c>
    </row>
    <row r="30" spans="2:19" ht="56.25">
      <c r="B30" s="12" t="s">
        <v>165</v>
      </c>
      <c r="C30" s="1" t="s">
        <v>166</v>
      </c>
      <c r="D30" s="1" t="s">
        <v>167</v>
      </c>
      <c r="E30" s="1" t="s">
        <v>24</v>
      </c>
      <c r="F30" s="1" t="s">
        <v>25</v>
      </c>
      <c r="G30" s="2" t="s">
        <v>54</v>
      </c>
      <c r="H30" s="2" t="s">
        <v>216</v>
      </c>
      <c r="I30" s="2" t="s">
        <v>18</v>
      </c>
      <c r="J30" s="1" t="s">
        <v>160</v>
      </c>
      <c r="K30" s="1" t="s">
        <v>49</v>
      </c>
      <c r="L30" s="1" t="s">
        <v>161</v>
      </c>
      <c r="M30" s="1" t="s">
        <v>17</v>
      </c>
      <c r="N30" s="1" t="s">
        <v>160</v>
      </c>
      <c r="O30" s="1" t="s">
        <v>17</v>
      </c>
      <c r="P30" s="8">
        <v>1</v>
      </c>
      <c r="Q30" s="8">
        <v>1</v>
      </c>
      <c r="R30" s="10" t="s">
        <v>56</v>
      </c>
      <c r="S30" s="13" t="s">
        <v>201</v>
      </c>
    </row>
    <row r="31" spans="2:19" ht="78.75">
      <c r="B31" s="12" t="s">
        <v>168</v>
      </c>
      <c r="C31" s="1" t="s">
        <v>169</v>
      </c>
      <c r="D31" s="1" t="s">
        <v>170</v>
      </c>
      <c r="E31" s="1" t="s">
        <v>24</v>
      </c>
      <c r="F31" s="1" t="s">
        <v>14</v>
      </c>
      <c r="G31" s="2" t="s">
        <v>54</v>
      </c>
      <c r="H31" s="2" t="s">
        <v>216</v>
      </c>
      <c r="I31" s="2" t="s">
        <v>18</v>
      </c>
      <c r="J31" s="1" t="s">
        <v>49</v>
      </c>
      <c r="K31" s="1" t="s">
        <v>16</v>
      </c>
      <c r="L31" s="1" t="s">
        <v>49</v>
      </c>
      <c r="M31" s="1" t="s">
        <v>17</v>
      </c>
      <c r="N31" s="1" t="s">
        <v>49</v>
      </c>
      <c r="O31" s="1" t="s">
        <v>17</v>
      </c>
      <c r="P31" s="8">
        <v>1</v>
      </c>
      <c r="Q31" s="8">
        <v>1</v>
      </c>
      <c r="R31" s="10" t="s">
        <v>56</v>
      </c>
      <c r="S31" s="13" t="s">
        <v>201</v>
      </c>
    </row>
    <row r="32" spans="2:19" ht="67.5">
      <c r="B32" s="12" t="s">
        <v>171</v>
      </c>
      <c r="C32" s="1" t="s">
        <v>172</v>
      </c>
      <c r="D32" s="1" t="s">
        <v>173</v>
      </c>
      <c r="E32" s="1" t="s">
        <v>24</v>
      </c>
      <c r="F32" s="1" t="s">
        <v>14</v>
      </c>
      <c r="G32" s="2" t="s">
        <v>54</v>
      </c>
      <c r="H32" s="2" t="s">
        <v>216</v>
      </c>
      <c r="I32" s="2" t="s">
        <v>18</v>
      </c>
      <c r="J32" s="1" t="s">
        <v>180</v>
      </c>
      <c r="K32" s="1" t="s">
        <v>49</v>
      </c>
      <c r="L32" s="1" t="s">
        <v>160</v>
      </c>
      <c r="M32" s="1" t="s">
        <v>17</v>
      </c>
      <c r="N32" s="1" t="s">
        <v>49</v>
      </c>
      <c r="O32" s="1" t="s">
        <v>17</v>
      </c>
      <c r="P32" s="8">
        <v>1</v>
      </c>
      <c r="Q32" s="8">
        <v>1</v>
      </c>
      <c r="R32" s="10" t="s">
        <v>56</v>
      </c>
      <c r="S32" s="13" t="s">
        <v>201</v>
      </c>
    </row>
    <row r="33" spans="2:19" ht="78.75">
      <c r="B33" s="12" t="s">
        <v>174</v>
      </c>
      <c r="C33" s="1" t="s">
        <v>175</v>
      </c>
      <c r="D33" s="1" t="s">
        <v>176</v>
      </c>
      <c r="E33" s="1" t="s">
        <v>24</v>
      </c>
      <c r="F33" s="1" t="s">
        <v>14</v>
      </c>
      <c r="G33" s="6" t="s">
        <v>54</v>
      </c>
      <c r="H33" s="6" t="s">
        <v>216</v>
      </c>
      <c r="I33" s="6" t="s">
        <v>18</v>
      </c>
      <c r="J33" s="7" t="s">
        <v>180</v>
      </c>
      <c r="K33" s="7" t="s">
        <v>49</v>
      </c>
      <c r="L33" s="7" t="s">
        <v>180</v>
      </c>
      <c r="M33" s="7" t="s">
        <v>17</v>
      </c>
      <c r="N33" s="7" t="s">
        <v>49</v>
      </c>
      <c r="O33" s="7" t="s">
        <v>17</v>
      </c>
      <c r="P33" s="8">
        <v>0.35</v>
      </c>
      <c r="Q33" s="8">
        <v>0.33</v>
      </c>
      <c r="R33" s="10" t="s">
        <v>209</v>
      </c>
      <c r="S33" s="13" t="s">
        <v>201</v>
      </c>
    </row>
    <row r="34" spans="2:19" ht="78.75">
      <c r="B34" s="12" t="s">
        <v>181</v>
      </c>
      <c r="C34" s="1" t="s">
        <v>182</v>
      </c>
      <c r="D34" s="1" t="s">
        <v>183</v>
      </c>
      <c r="E34" s="1" t="s">
        <v>24</v>
      </c>
      <c r="F34" s="1" t="s">
        <v>25</v>
      </c>
      <c r="G34" s="2" t="s">
        <v>54</v>
      </c>
      <c r="H34" s="2" t="s">
        <v>216</v>
      </c>
      <c r="I34" s="2" t="s">
        <v>18</v>
      </c>
      <c r="J34" s="1" t="s">
        <v>184</v>
      </c>
      <c r="K34" s="1" t="s">
        <v>49</v>
      </c>
      <c r="L34" s="1" t="s">
        <v>185</v>
      </c>
      <c r="M34" s="1" t="s">
        <v>17</v>
      </c>
      <c r="N34" s="1" t="s">
        <v>49</v>
      </c>
      <c r="O34" s="1" t="s">
        <v>17</v>
      </c>
      <c r="P34" s="8">
        <v>1</v>
      </c>
      <c r="Q34" s="8">
        <v>1</v>
      </c>
      <c r="R34" s="11" t="s">
        <v>206</v>
      </c>
      <c r="S34" s="13" t="s">
        <v>201</v>
      </c>
    </row>
    <row r="35" spans="2:19" ht="78.75">
      <c r="B35" s="12" t="s">
        <v>186</v>
      </c>
      <c r="C35" s="1" t="s">
        <v>187</v>
      </c>
      <c r="D35" s="1" t="s">
        <v>188</v>
      </c>
      <c r="E35" s="1" t="s">
        <v>24</v>
      </c>
      <c r="F35" s="1" t="s">
        <v>14</v>
      </c>
      <c r="G35" s="2" t="s">
        <v>54</v>
      </c>
      <c r="H35" s="2" t="s">
        <v>216</v>
      </c>
      <c r="I35" s="2" t="s">
        <v>18</v>
      </c>
      <c r="J35" s="1" t="s">
        <v>189</v>
      </c>
      <c r="K35" s="1" t="s">
        <v>49</v>
      </c>
      <c r="L35" s="1" t="s">
        <v>190</v>
      </c>
      <c r="M35" s="1" t="s">
        <v>17</v>
      </c>
      <c r="N35" s="1" t="s">
        <v>49</v>
      </c>
      <c r="O35" s="1" t="s">
        <v>17</v>
      </c>
      <c r="P35" s="8">
        <v>1</v>
      </c>
      <c r="Q35" s="8">
        <v>1</v>
      </c>
      <c r="R35" s="11" t="s">
        <v>103</v>
      </c>
      <c r="S35" s="13" t="s">
        <v>201</v>
      </c>
    </row>
    <row r="36" spans="2:19" ht="67.5">
      <c r="B36" s="12" t="s">
        <v>191</v>
      </c>
      <c r="C36" s="1" t="s">
        <v>192</v>
      </c>
      <c r="D36" s="1" t="s">
        <v>193</v>
      </c>
      <c r="E36" s="1" t="s">
        <v>24</v>
      </c>
      <c r="F36" s="1" t="s">
        <v>25</v>
      </c>
      <c r="G36" s="2" t="s">
        <v>54</v>
      </c>
      <c r="H36" s="2" t="s">
        <v>216</v>
      </c>
      <c r="I36" s="2" t="s">
        <v>18</v>
      </c>
      <c r="J36" s="1" t="s">
        <v>160</v>
      </c>
      <c r="K36" s="1" t="s">
        <v>49</v>
      </c>
      <c r="L36" s="1" t="s">
        <v>160</v>
      </c>
      <c r="M36" s="1" t="s">
        <v>17</v>
      </c>
      <c r="N36" s="1" t="s">
        <v>160</v>
      </c>
      <c r="O36" s="1" t="s">
        <v>17</v>
      </c>
      <c r="P36" s="8">
        <v>1</v>
      </c>
      <c r="Q36" s="8">
        <v>1</v>
      </c>
      <c r="R36" s="10" t="s">
        <v>103</v>
      </c>
      <c r="S36" s="13" t="s">
        <v>201</v>
      </c>
    </row>
    <row r="37" spans="2:19" ht="101.25">
      <c r="B37" s="12" t="s">
        <v>177</v>
      </c>
      <c r="C37" s="1" t="s">
        <v>178</v>
      </c>
      <c r="D37" s="1" t="s">
        <v>179</v>
      </c>
      <c r="E37" s="1" t="s">
        <v>24</v>
      </c>
      <c r="F37" s="1" t="s">
        <v>14</v>
      </c>
      <c r="G37" s="2" t="s">
        <v>54</v>
      </c>
      <c r="H37" s="2" t="s">
        <v>216</v>
      </c>
      <c r="I37" s="2" t="s">
        <v>13</v>
      </c>
      <c r="J37" s="1" t="s">
        <v>160</v>
      </c>
      <c r="K37" s="1" t="s">
        <v>49</v>
      </c>
      <c r="L37" s="1" t="s">
        <v>160</v>
      </c>
      <c r="M37" s="1" t="s">
        <v>17</v>
      </c>
      <c r="N37" s="1" t="s">
        <v>49</v>
      </c>
      <c r="O37" s="1" t="s">
        <v>17</v>
      </c>
      <c r="P37" s="8">
        <v>1</v>
      </c>
      <c r="Q37" s="8">
        <v>1</v>
      </c>
      <c r="R37" s="10" t="s">
        <v>56</v>
      </c>
      <c r="S37" s="13" t="s">
        <v>201</v>
      </c>
    </row>
    <row r="38" spans="2:19" ht="56.25">
      <c r="B38" s="12" t="s">
        <v>74</v>
      </c>
      <c r="C38" s="1" t="s">
        <v>75</v>
      </c>
      <c r="D38" s="1" t="s">
        <v>76</v>
      </c>
      <c r="E38" s="1" t="s">
        <v>24</v>
      </c>
      <c r="F38" s="1" t="s">
        <v>14</v>
      </c>
      <c r="G38" s="2" t="s">
        <v>44</v>
      </c>
      <c r="H38" s="2" t="s">
        <v>217</v>
      </c>
      <c r="I38" s="1" t="s">
        <v>18</v>
      </c>
      <c r="J38" s="1" t="s">
        <v>43</v>
      </c>
      <c r="K38" s="1" t="s">
        <v>16</v>
      </c>
      <c r="L38" s="1" t="s">
        <v>45</v>
      </c>
      <c r="M38" s="1" t="s">
        <v>17</v>
      </c>
      <c r="N38" s="1" t="s">
        <v>45</v>
      </c>
      <c r="O38" s="1" t="s">
        <v>52</v>
      </c>
      <c r="P38" s="8">
        <v>1</v>
      </c>
      <c r="Q38" s="8">
        <v>1</v>
      </c>
      <c r="R38" s="10" t="s">
        <v>56</v>
      </c>
      <c r="S38" s="13" t="s">
        <v>201</v>
      </c>
    </row>
    <row r="39" spans="2:19" ht="67.5">
      <c r="B39" s="12" t="s">
        <v>87</v>
      </c>
      <c r="C39" s="1" t="s">
        <v>85</v>
      </c>
      <c r="D39" s="1" t="s">
        <v>86</v>
      </c>
      <c r="E39" s="1" t="s">
        <v>24</v>
      </c>
      <c r="F39" s="1" t="s">
        <v>14</v>
      </c>
      <c r="G39" s="2" t="s">
        <v>44</v>
      </c>
      <c r="H39" s="2" t="s">
        <v>217</v>
      </c>
      <c r="I39" s="1" t="s">
        <v>18</v>
      </c>
      <c r="J39" s="1" t="s">
        <v>43</v>
      </c>
      <c r="K39" s="1" t="s">
        <v>16</v>
      </c>
      <c r="L39" s="1" t="s">
        <v>45</v>
      </c>
      <c r="M39" s="1" t="s">
        <v>17</v>
      </c>
      <c r="N39" s="1" t="s">
        <v>45</v>
      </c>
      <c r="O39" s="1" t="s">
        <v>52</v>
      </c>
      <c r="P39" s="8">
        <v>1</v>
      </c>
      <c r="Q39" s="8">
        <v>1</v>
      </c>
      <c r="R39" s="10" t="s">
        <v>56</v>
      </c>
      <c r="S39" s="3" t="s">
        <v>201</v>
      </c>
    </row>
    <row r="40" spans="2:19" ht="78.75">
      <c r="B40" s="12" t="s">
        <v>77</v>
      </c>
      <c r="C40" s="1" t="s">
        <v>78</v>
      </c>
      <c r="D40" s="1" t="s">
        <v>79</v>
      </c>
      <c r="E40" s="1" t="s">
        <v>24</v>
      </c>
      <c r="F40" s="1" t="s">
        <v>14</v>
      </c>
      <c r="G40" s="2" t="s">
        <v>44</v>
      </c>
      <c r="H40" s="2" t="s">
        <v>217</v>
      </c>
      <c r="I40" s="1" t="s">
        <v>13</v>
      </c>
      <c r="J40" s="1" t="s">
        <v>43</v>
      </c>
      <c r="K40" s="1" t="s">
        <v>16</v>
      </c>
      <c r="L40" s="1" t="s">
        <v>45</v>
      </c>
      <c r="M40" s="1" t="s">
        <v>17</v>
      </c>
      <c r="N40" s="1" t="s">
        <v>45</v>
      </c>
      <c r="O40" s="1" t="s">
        <v>52</v>
      </c>
      <c r="P40" s="8" t="s">
        <v>80</v>
      </c>
      <c r="Q40" s="8">
        <v>-0.88</v>
      </c>
      <c r="R40" s="10" t="s">
        <v>81</v>
      </c>
      <c r="S40" s="3" t="s">
        <v>201</v>
      </c>
    </row>
    <row r="41" spans="2:19" ht="78.75">
      <c r="B41" s="12" t="s">
        <v>226</v>
      </c>
      <c r="C41" s="1" t="s">
        <v>227</v>
      </c>
      <c r="D41" s="1" t="s">
        <v>228</v>
      </c>
      <c r="E41" s="1" t="s">
        <v>24</v>
      </c>
      <c r="F41" s="1" t="s">
        <v>28</v>
      </c>
      <c r="G41" s="2" t="s">
        <v>50</v>
      </c>
      <c r="H41" s="2" t="s">
        <v>217</v>
      </c>
      <c r="I41" s="2" t="s">
        <v>29</v>
      </c>
      <c r="J41" s="1" t="s">
        <v>47</v>
      </c>
      <c r="K41" s="1" t="s">
        <v>220</v>
      </c>
      <c r="L41" s="1" t="s">
        <v>49</v>
      </c>
      <c r="M41" s="1" t="s">
        <v>51</v>
      </c>
      <c r="N41" s="1" t="s">
        <v>49</v>
      </c>
      <c r="O41" s="1" t="s">
        <v>51</v>
      </c>
      <c r="P41" s="8">
        <v>0.3</v>
      </c>
      <c r="Q41" s="8">
        <v>0</v>
      </c>
      <c r="R41" s="10" t="s">
        <v>229</v>
      </c>
      <c r="S41" s="13" t="s">
        <v>230</v>
      </c>
    </row>
    <row r="42" spans="2:19" ht="78.75">
      <c r="B42" s="12" t="s">
        <v>231</v>
      </c>
      <c r="C42" s="1" t="s">
        <v>232</v>
      </c>
      <c r="D42" s="1" t="s">
        <v>233</v>
      </c>
      <c r="E42" s="1" t="s">
        <v>24</v>
      </c>
      <c r="F42" s="1" t="s">
        <v>28</v>
      </c>
      <c r="G42" s="2" t="s">
        <v>50</v>
      </c>
      <c r="H42" s="2" t="s">
        <v>217</v>
      </c>
      <c r="I42" s="2" t="s">
        <v>29</v>
      </c>
      <c r="J42" s="1" t="s">
        <v>198</v>
      </c>
      <c r="K42" s="1" t="s">
        <v>220</v>
      </c>
      <c r="L42" s="1" t="s">
        <v>199</v>
      </c>
      <c r="M42" s="1" t="s">
        <v>17</v>
      </c>
      <c r="N42" s="1" t="s">
        <v>234</v>
      </c>
      <c r="O42" s="1" t="s">
        <v>17</v>
      </c>
      <c r="P42" s="8">
        <v>0.8</v>
      </c>
      <c r="Q42" s="8">
        <v>0</v>
      </c>
      <c r="R42" s="10" t="s">
        <v>221</v>
      </c>
      <c r="S42" s="13" t="s">
        <v>230</v>
      </c>
    </row>
    <row r="43" spans="2:19" ht="78.75">
      <c r="B43" s="12" t="s">
        <v>235</v>
      </c>
      <c r="C43" s="1" t="s">
        <v>268</v>
      </c>
      <c r="D43" s="1" t="s">
        <v>236</v>
      </c>
      <c r="E43" s="1" t="s">
        <v>237</v>
      </c>
      <c r="F43" s="1" t="s">
        <v>28</v>
      </c>
      <c r="G43" s="2" t="s">
        <v>50</v>
      </c>
      <c r="H43" s="2" t="s">
        <v>217</v>
      </c>
      <c r="I43" s="2" t="s">
        <v>29</v>
      </c>
      <c r="J43" s="1" t="s">
        <v>198</v>
      </c>
      <c r="K43" s="1" t="s">
        <v>220</v>
      </c>
      <c r="L43" s="1" t="s">
        <v>199</v>
      </c>
      <c r="M43" s="1" t="s">
        <v>17</v>
      </c>
      <c r="N43" s="1" t="s">
        <v>234</v>
      </c>
      <c r="O43" s="1" t="s">
        <v>17</v>
      </c>
      <c r="P43" s="8">
        <v>0.9</v>
      </c>
      <c r="Q43" s="8">
        <v>0</v>
      </c>
      <c r="R43" s="10" t="s">
        <v>238</v>
      </c>
      <c r="S43" s="13" t="s">
        <v>230</v>
      </c>
    </row>
    <row r="44" spans="2:19" ht="78.75">
      <c r="B44" s="12" t="s">
        <v>222</v>
      </c>
      <c r="C44" s="1" t="s">
        <v>218</v>
      </c>
      <c r="D44" s="1" t="s">
        <v>219</v>
      </c>
      <c r="E44" s="1" t="s">
        <v>24</v>
      </c>
      <c r="F44" s="1" t="s">
        <v>28</v>
      </c>
      <c r="G44" s="4" t="s">
        <v>50</v>
      </c>
      <c r="H44" s="4" t="s">
        <v>217</v>
      </c>
      <c r="I44" s="2" t="s">
        <v>18</v>
      </c>
      <c r="J44" s="1" t="s">
        <v>133</v>
      </c>
      <c r="K44" s="1" t="s">
        <v>220</v>
      </c>
      <c r="L44" s="1" t="s">
        <v>49</v>
      </c>
      <c r="M44" s="1" t="s">
        <v>51</v>
      </c>
      <c r="N44" s="1" t="s">
        <v>49</v>
      </c>
      <c r="O44" s="1" t="s">
        <v>213</v>
      </c>
      <c r="P44" s="8">
        <v>0.8</v>
      </c>
      <c r="Q44" s="8">
        <v>0</v>
      </c>
      <c r="R44" s="10" t="s">
        <v>221</v>
      </c>
      <c r="S44" s="13" t="s">
        <v>230</v>
      </c>
    </row>
    <row r="45" spans="2:19" ht="78.75">
      <c r="B45" s="12" t="s">
        <v>223</v>
      </c>
      <c r="C45" s="1" t="s">
        <v>224</v>
      </c>
      <c r="D45" s="1" t="s">
        <v>225</v>
      </c>
      <c r="E45" s="1" t="s">
        <v>24</v>
      </c>
      <c r="F45" s="1" t="s">
        <v>28</v>
      </c>
      <c r="G45" s="4" t="s">
        <v>50</v>
      </c>
      <c r="H45" s="4" t="s">
        <v>217</v>
      </c>
      <c r="I45" s="2" t="s">
        <v>18</v>
      </c>
      <c r="J45" s="1" t="s">
        <v>37</v>
      </c>
      <c r="K45" s="1" t="s">
        <v>220</v>
      </c>
      <c r="L45" s="1" t="s">
        <v>19</v>
      </c>
      <c r="M45" s="1" t="s">
        <v>51</v>
      </c>
      <c r="N45" s="1" t="s">
        <v>194</v>
      </c>
      <c r="O45" s="1" t="s">
        <v>51</v>
      </c>
      <c r="P45" s="8">
        <v>0.9</v>
      </c>
      <c r="Q45" s="8">
        <v>0</v>
      </c>
      <c r="R45" s="10" t="s">
        <v>207</v>
      </c>
      <c r="S45" s="13" t="s">
        <v>230</v>
      </c>
    </row>
    <row r="46" spans="2:19" ht="157.5">
      <c r="B46" s="12" t="s">
        <v>63</v>
      </c>
      <c r="C46" s="1" t="s">
        <v>64</v>
      </c>
      <c r="D46" s="1" t="s">
        <v>65</v>
      </c>
      <c r="E46" s="1" t="s">
        <v>196</v>
      </c>
      <c r="F46" s="1" t="s">
        <v>28</v>
      </c>
      <c r="G46" s="4" t="s">
        <v>38</v>
      </c>
      <c r="H46" s="4" t="s">
        <v>217</v>
      </c>
      <c r="I46" s="2" t="s">
        <v>13</v>
      </c>
      <c r="J46" s="1" t="s">
        <v>47</v>
      </c>
      <c r="K46" s="1" t="s">
        <v>16</v>
      </c>
      <c r="L46" s="1" t="s">
        <v>94</v>
      </c>
      <c r="M46" s="1" t="s">
        <v>51</v>
      </c>
      <c r="N46" s="1" t="s">
        <v>16</v>
      </c>
      <c r="O46" s="1" t="s">
        <v>51</v>
      </c>
      <c r="P46" s="1">
        <f>1</f>
        <v>1</v>
      </c>
      <c r="Q46" s="1">
        <v>0.94</v>
      </c>
      <c r="R46" s="10" t="s">
        <v>66</v>
      </c>
      <c r="S46" s="13" t="s">
        <v>201</v>
      </c>
    </row>
    <row r="47" spans="2:19" ht="78.75">
      <c r="B47" s="12" t="s">
        <v>67</v>
      </c>
      <c r="C47" s="1" t="s">
        <v>68</v>
      </c>
      <c r="D47" s="1" t="s">
        <v>69</v>
      </c>
      <c r="E47" s="1" t="s">
        <v>24</v>
      </c>
      <c r="F47" s="1" t="s">
        <v>28</v>
      </c>
      <c r="G47" s="4" t="s">
        <v>38</v>
      </c>
      <c r="H47" s="4" t="s">
        <v>217</v>
      </c>
      <c r="I47" s="2" t="s">
        <v>13</v>
      </c>
      <c r="J47" s="1" t="s">
        <v>47</v>
      </c>
      <c r="K47" s="1" t="s">
        <v>16</v>
      </c>
      <c r="L47" s="1" t="s">
        <v>93</v>
      </c>
      <c r="M47" s="1" t="s">
        <v>26</v>
      </c>
      <c r="N47" s="1" t="s">
        <v>16</v>
      </c>
      <c r="O47" s="1" t="s">
        <v>26</v>
      </c>
      <c r="P47" s="8">
        <v>1</v>
      </c>
      <c r="Q47" s="8">
        <v>0.68</v>
      </c>
      <c r="R47" s="10" t="s">
        <v>210</v>
      </c>
      <c r="S47" s="13" t="s">
        <v>201</v>
      </c>
    </row>
    <row r="48" spans="2:19" ht="78.75">
      <c r="B48" s="12" t="s">
        <v>70</v>
      </c>
      <c r="C48" s="1" t="s">
        <v>71</v>
      </c>
      <c r="D48" s="1" t="s">
        <v>72</v>
      </c>
      <c r="E48" s="1" t="s">
        <v>24</v>
      </c>
      <c r="F48" s="1" t="s">
        <v>28</v>
      </c>
      <c r="G48" s="4" t="s">
        <v>38</v>
      </c>
      <c r="H48" s="4" t="s">
        <v>217</v>
      </c>
      <c r="I48" s="2" t="s">
        <v>13</v>
      </c>
      <c r="J48" s="1" t="s">
        <v>47</v>
      </c>
      <c r="K48" s="1" t="s">
        <v>16</v>
      </c>
      <c r="L48" s="1" t="s">
        <v>93</v>
      </c>
      <c r="M48" s="1" t="s">
        <v>26</v>
      </c>
      <c r="N48" s="1" t="s">
        <v>16</v>
      </c>
      <c r="O48" s="1" t="s">
        <v>26</v>
      </c>
      <c r="P48" s="8">
        <v>1</v>
      </c>
      <c r="Q48" s="8">
        <v>0.64</v>
      </c>
      <c r="R48" s="10" t="s">
        <v>210</v>
      </c>
      <c r="S48" s="13" t="s">
        <v>201</v>
      </c>
    </row>
    <row r="49" spans="2:19" ht="90">
      <c r="B49" s="12" t="s">
        <v>89</v>
      </c>
      <c r="C49" s="1" t="s">
        <v>90</v>
      </c>
      <c r="D49" s="1" t="s">
        <v>91</v>
      </c>
      <c r="E49" s="1" t="s">
        <v>24</v>
      </c>
      <c r="F49" s="1" t="s">
        <v>14</v>
      </c>
      <c r="G49" s="4" t="s">
        <v>38</v>
      </c>
      <c r="H49" s="4" t="s">
        <v>217</v>
      </c>
      <c r="I49" s="2" t="s">
        <v>13</v>
      </c>
      <c r="J49" s="1" t="s">
        <v>47</v>
      </c>
      <c r="K49" s="1" t="s">
        <v>16</v>
      </c>
      <c r="L49" s="1" t="s">
        <v>92</v>
      </c>
      <c r="M49" s="1" t="s">
        <v>17</v>
      </c>
      <c r="N49" s="1" t="s">
        <v>16</v>
      </c>
      <c r="O49" s="1" t="s">
        <v>17</v>
      </c>
      <c r="P49" s="8">
        <v>1</v>
      </c>
      <c r="Q49" s="9">
        <v>0.69</v>
      </c>
      <c r="R49" s="10" t="s">
        <v>210</v>
      </c>
      <c r="S49" s="13" t="s">
        <v>201</v>
      </c>
    </row>
    <row r="50" spans="2:19" ht="78.75">
      <c r="B50" s="12" t="s">
        <v>22</v>
      </c>
      <c r="C50" s="1" t="s">
        <v>266</v>
      </c>
      <c r="D50" s="1" t="s">
        <v>23</v>
      </c>
      <c r="E50" s="1" t="s">
        <v>24</v>
      </c>
      <c r="F50" s="1" t="s">
        <v>14</v>
      </c>
      <c r="G50" s="4" t="s">
        <v>38</v>
      </c>
      <c r="H50" s="4" t="s">
        <v>217</v>
      </c>
      <c r="I50" s="2" t="s">
        <v>18</v>
      </c>
      <c r="J50" s="1" t="s">
        <v>30</v>
      </c>
      <c r="K50" s="1" t="s">
        <v>31</v>
      </c>
      <c r="L50" s="1" t="s">
        <v>40</v>
      </c>
      <c r="M50" s="1" t="s">
        <v>17</v>
      </c>
      <c r="N50" s="1" t="s">
        <v>39</v>
      </c>
      <c r="O50" s="1" t="s">
        <v>17</v>
      </c>
      <c r="P50" s="1" t="s">
        <v>211</v>
      </c>
      <c r="Q50" s="9">
        <v>0.87</v>
      </c>
      <c r="R50" s="10" t="s">
        <v>210</v>
      </c>
      <c r="S50" s="13" t="s">
        <v>201</v>
      </c>
    </row>
    <row r="51" spans="2:19" ht="56.25">
      <c r="B51" s="12" t="s">
        <v>276</v>
      </c>
      <c r="C51" s="1" t="s">
        <v>277</v>
      </c>
      <c r="D51" s="1" t="s">
        <v>278</v>
      </c>
      <c r="E51" s="1" t="s">
        <v>279</v>
      </c>
      <c r="F51" s="1" t="s">
        <v>280</v>
      </c>
      <c r="G51" s="2" t="s">
        <v>48</v>
      </c>
      <c r="H51" s="2" t="s">
        <v>216</v>
      </c>
      <c r="I51" s="2" t="s">
        <v>281</v>
      </c>
      <c r="J51" s="1" t="s">
        <v>282</v>
      </c>
      <c r="K51" s="1" t="s">
        <v>283</v>
      </c>
      <c r="L51" s="1" t="s">
        <v>282</v>
      </c>
      <c r="M51" s="1" t="s">
        <v>284</v>
      </c>
      <c r="N51" s="1" t="s">
        <v>282</v>
      </c>
      <c r="O51" s="1" t="s">
        <v>284</v>
      </c>
      <c r="P51" s="8" t="s">
        <v>259</v>
      </c>
      <c r="Q51" s="8" t="s">
        <v>259</v>
      </c>
      <c r="R51" s="10" t="s">
        <v>259</v>
      </c>
      <c r="S51" s="13" t="s">
        <v>285</v>
      </c>
    </row>
    <row r="52" spans="2:19" ht="63">
      <c r="B52" s="22" t="s">
        <v>286</v>
      </c>
      <c r="C52" s="1" t="s">
        <v>287</v>
      </c>
      <c r="D52" s="1" t="s">
        <v>288</v>
      </c>
      <c r="E52" s="1" t="s">
        <v>279</v>
      </c>
      <c r="F52" s="1" t="s">
        <v>280</v>
      </c>
      <c r="G52" s="2" t="s">
        <v>48</v>
      </c>
      <c r="H52" s="2" t="s">
        <v>216</v>
      </c>
      <c r="I52" s="2" t="s">
        <v>281</v>
      </c>
      <c r="J52" s="1" t="s">
        <v>282</v>
      </c>
      <c r="K52" s="1" t="s">
        <v>283</v>
      </c>
      <c r="L52" s="1" t="s">
        <v>282</v>
      </c>
      <c r="M52" s="1" t="s">
        <v>284</v>
      </c>
      <c r="N52" s="1" t="s">
        <v>282</v>
      </c>
      <c r="O52" s="1" t="s">
        <v>284</v>
      </c>
      <c r="P52" s="8" t="s">
        <v>259</v>
      </c>
      <c r="Q52" s="8" t="s">
        <v>259</v>
      </c>
      <c r="R52" s="10" t="s">
        <v>259</v>
      </c>
      <c r="S52" s="13" t="s">
        <v>285</v>
      </c>
    </row>
    <row r="53" spans="2:19" ht="56.25">
      <c r="B53" s="12" t="s">
        <v>289</v>
      </c>
      <c r="C53" s="1" t="s">
        <v>290</v>
      </c>
      <c r="D53" s="1" t="s">
        <v>291</v>
      </c>
      <c r="E53" s="1" t="s">
        <v>279</v>
      </c>
      <c r="F53" s="1" t="s">
        <v>280</v>
      </c>
      <c r="G53" s="2" t="s">
        <v>48</v>
      </c>
      <c r="H53" s="2" t="s">
        <v>216</v>
      </c>
      <c r="I53" s="2" t="s">
        <v>281</v>
      </c>
      <c r="J53" s="1" t="s">
        <v>282</v>
      </c>
      <c r="K53" s="1" t="s">
        <v>283</v>
      </c>
      <c r="L53" s="1" t="s">
        <v>282</v>
      </c>
      <c r="M53" s="1" t="s">
        <v>284</v>
      </c>
      <c r="N53" s="1" t="s">
        <v>282</v>
      </c>
      <c r="O53" s="1" t="s">
        <v>284</v>
      </c>
      <c r="P53" s="8" t="s">
        <v>259</v>
      </c>
      <c r="Q53" s="8" t="s">
        <v>259</v>
      </c>
      <c r="R53" s="10" t="s">
        <v>259</v>
      </c>
      <c r="S53" s="13" t="s">
        <v>285</v>
      </c>
    </row>
    <row r="54" spans="2:19" ht="56.25">
      <c r="B54" s="12" t="s">
        <v>292</v>
      </c>
      <c r="C54" s="1" t="s">
        <v>293</v>
      </c>
      <c r="D54" s="1" t="s">
        <v>294</v>
      </c>
      <c r="E54" s="1" t="s">
        <v>279</v>
      </c>
      <c r="F54" s="1" t="s">
        <v>280</v>
      </c>
      <c r="G54" s="2" t="s">
        <v>48</v>
      </c>
      <c r="H54" s="2" t="s">
        <v>216</v>
      </c>
      <c r="I54" s="2" t="s">
        <v>281</v>
      </c>
      <c r="J54" s="1" t="s">
        <v>282</v>
      </c>
      <c r="K54" s="1" t="s">
        <v>283</v>
      </c>
      <c r="L54" s="1" t="s">
        <v>282</v>
      </c>
      <c r="M54" s="1" t="s">
        <v>284</v>
      </c>
      <c r="N54" s="1" t="s">
        <v>282</v>
      </c>
      <c r="O54" s="1" t="s">
        <v>284</v>
      </c>
      <c r="P54" s="8" t="s">
        <v>259</v>
      </c>
      <c r="Q54" s="8" t="s">
        <v>259</v>
      </c>
      <c r="R54" s="10" t="s">
        <v>259</v>
      </c>
      <c r="S54" s="13" t="s">
        <v>285</v>
      </c>
    </row>
    <row r="55" spans="2:19" ht="56.25">
      <c r="B55" s="12" t="s">
        <v>295</v>
      </c>
      <c r="C55" s="1" t="s">
        <v>296</v>
      </c>
      <c r="D55" s="1" t="s">
        <v>297</v>
      </c>
      <c r="E55" s="1" t="s">
        <v>279</v>
      </c>
      <c r="F55" s="1" t="s">
        <v>280</v>
      </c>
      <c r="G55" s="2" t="s">
        <v>48</v>
      </c>
      <c r="H55" s="2" t="s">
        <v>216</v>
      </c>
      <c r="I55" s="2" t="s">
        <v>281</v>
      </c>
      <c r="J55" s="1" t="s">
        <v>282</v>
      </c>
      <c r="K55" s="1" t="s">
        <v>283</v>
      </c>
      <c r="L55" s="1" t="s">
        <v>282</v>
      </c>
      <c r="M55" s="1" t="s">
        <v>284</v>
      </c>
      <c r="N55" s="1" t="s">
        <v>282</v>
      </c>
      <c r="O55" s="1" t="s">
        <v>284</v>
      </c>
      <c r="P55" s="8" t="s">
        <v>259</v>
      </c>
      <c r="Q55" s="8" t="s">
        <v>259</v>
      </c>
      <c r="R55" s="10" t="s">
        <v>259</v>
      </c>
      <c r="S55" s="13" t="s">
        <v>285</v>
      </c>
    </row>
  </sheetData>
  <sheetProtection/>
  <printOptions horizontalCentered="1"/>
  <pageMargins left="0.5905511811023623" right="1.2598425196850394" top="0.984251968503937" bottom="0.9448818897637796" header="0.31496062992125984" footer="0.31496062992125984"/>
  <pageSetup horizontalDpi="600" verticalDpi="600" orientation="landscape" paperSize="5" scale="80" r:id="rId1"/>
  <headerFooter>
    <oddHeader>&amp;C&amp;"+,Negrita"&amp;14INDICADORES DE GESTIÓN ADOPTADOS POR EL
INSTITUTO DEPARTAMENTAL DE TRÁNSITO DEL QUINDÍO&amp;R&amp;"+,Negrita"&amp;14 2016
</oddHeader>
    <oddFooter>&amp;L&amp;"+,Normal"Elaborado por:&amp;C&amp;"+,Normal"DORA NELLY GAVIRIA SALAZAR
Técnico de Apoyo Gerencial y Gestión de Calidad&amp;R&amp;P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W196"/>
  <sheetViews>
    <sheetView zoomScale="85" zoomScaleNormal="85" zoomScalePageLayoutView="0" workbookViewId="0" topLeftCell="A21">
      <selection activeCell="A33" sqref="A33"/>
    </sheetView>
  </sheetViews>
  <sheetFormatPr defaultColWidth="11.421875" defaultRowHeight="15"/>
  <cols>
    <col min="1" max="1" width="27.28125" style="0" customWidth="1"/>
    <col min="2" max="2" width="19.421875" style="0" customWidth="1"/>
    <col min="3" max="3" width="17.421875" style="0" customWidth="1"/>
    <col min="4" max="4" width="24.421875" style="0" customWidth="1"/>
    <col min="5" max="5" width="16.57421875" style="0" customWidth="1"/>
    <col min="6" max="6" width="21.57421875" style="0" customWidth="1"/>
    <col min="7" max="7" width="14.57421875" style="0" bestFit="1" customWidth="1"/>
    <col min="8" max="8" width="19.7109375" style="0" customWidth="1"/>
    <col min="9" max="9" width="8.00390625" style="0" customWidth="1"/>
    <col min="10" max="10" width="43.00390625" style="0" customWidth="1"/>
    <col min="11" max="11" width="17.7109375" style="0" customWidth="1"/>
    <col min="12" max="12" width="20.28125" style="0" customWidth="1"/>
    <col min="13" max="13" width="18.8515625" style="0" customWidth="1"/>
    <col min="14" max="14" width="18.421875" style="0" customWidth="1"/>
    <col min="15" max="15" width="15.140625" style="0" customWidth="1"/>
    <col min="16" max="16" width="16.421875" style="0" customWidth="1"/>
    <col min="17" max="17" width="14.8515625" style="0" customWidth="1"/>
  </cols>
  <sheetData>
    <row r="1" ht="15.75" thickBot="1"/>
    <row r="2" spans="2:8" ht="16.5" thickBot="1">
      <c r="B2" s="264" t="s">
        <v>604</v>
      </c>
      <c r="C2" s="265"/>
      <c r="D2" s="265"/>
      <c r="E2" s="265"/>
      <c r="F2" s="265"/>
      <c r="G2" s="265"/>
      <c r="H2" s="266"/>
    </row>
    <row r="3" spans="2:8" ht="15.75" thickBot="1">
      <c r="B3" s="267" t="s">
        <v>551</v>
      </c>
      <c r="C3" s="269" t="s">
        <v>552</v>
      </c>
      <c r="D3" s="270"/>
      <c r="E3" s="269" t="s">
        <v>553</v>
      </c>
      <c r="F3" s="270"/>
      <c r="G3" s="271" t="s">
        <v>554</v>
      </c>
      <c r="H3" s="271" t="s">
        <v>555</v>
      </c>
    </row>
    <row r="4" spans="2:8" ht="15.75" thickBot="1">
      <c r="B4" s="268"/>
      <c r="C4" s="63" t="s">
        <v>556</v>
      </c>
      <c r="D4" s="63" t="s">
        <v>557</v>
      </c>
      <c r="E4" s="63" t="s">
        <v>556</v>
      </c>
      <c r="F4" s="63" t="s">
        <v>557</v>
      </c>
      <c r="G4" s="272"/>
      <c r="H4" s="272"/>
    </row>
    <row r="5" spans="2:8" ht="15.75" thickBot="1">
      <c r="B5" s="23" t="s">
        <v>541</v>
      </c>
      <c r="C5" s="26" t="s">
        <v>728</v>
      </c>
      <c r="D5" s="26">
        <v>5068106</v>
      </c>
      <c r="E5" s="26">
        <v>8770250</v>
      </c>
      <c r="F5" s="26">
        <v>1428270</v>
      </c>
      <c r="G5" s="26">
        <v>10003160</v>
      </c>
      <c r="H5" s="27">
        <f>SUM(C5:G5)</f>
        <v>25269786</v>
      </c>
    </row>
    <row r="6" spans="2:8" ht="15.75" thickBot="1">
      <c r="B6" s="23" t="s">
        <v>542</v>
      </c>
      <c r="C6" s="26">
        <v>4752533</v>
      </c>
      <c r="D6" s="26">
        <v>2529584</v>
      </c>
      <c r="E6" s="26">
        <v>6855325</v>
      </c>
      <c r="F6" s="26">
        <v>2832519</v>
      </c>
      <c r="G6" s="26">
        <v>4298383</v>
      </c>
      <c r="H6" s="27">
        <f aca="true" t="shared" si="0" ref="H6:H16">SUM(C6:G6)</f>
        <v>21268344</v>
      </c>
    </row>
    <row r="7" spans="2:8" ht="15.75" thickBot="1">
      <c r="B7" s="23" t="s">
        <v>543</v>
      </c>
      <c r="C7" s="26">
        <v>5597447</v>
      </c>
      <c r="D7" s="26">
        <v>3485052</v>
      </c>
      <c r="E7" s="26">
        <v>461500</v>
      </c>
      <c r="F7" s="26">
        <v>556858</v>
      </c>
      <c r="G7" s="26">
        <v>7539835</v>
      </c>
      <c r="H7" s="27">
        <f t="shared" si="0"/>
        <v>17640692</v>
      </c>
    </row>
    <row r="8" spans="2:8" ht="15.75" thickBot="1">
      <c r="B8" s="23" t="s">
        <v>544</v>
      </c>
      <c r="C8" s="26">
        <v>8350926</v>
      </c>
      <c r="D8" s="26">
        <v>3405909</v>
      </c>
      <c r="E8" s="26">
        <v>0</v>
      </c>
      <c r="F8" s="26">
        <v>0</v>
      </c>
      <c r="G8" s="26">
        <v>3680363</v>
      </c>
      <c r="H8" s="27">
        <f t="shared" si="0"/>
        <v>15437198</v>
      </c>
    </row>
    <row r="9" spans="2:8" ht="15.75" thickBot="1">
      <c r="B9" s="23" t="s">
        <v>545</v>
      </c>
      <c r="C9" s="26">
        <v>10000504</v>
      </c>
      <c r="D9" s="26">
        <v>2437266</v>
      </c>
      <c r="E9" s="26">
        <v>4098389</v>
      </c>
      <c r="F9" s="26">
        <v>1014073</v>
      </c>
      <c r="G9" s="26">
        <v>5735310</v>
      </c>
      <c r="H9" s="27">
        <f t="shared" si="0"/>
        <v>23285542</v>
      </c>
    </row>
    <row r="10" spans="2:8" ht="15.75" thickBot="1">
      <c r="B10" s="23" t="s">
        <v>546</v>
      </c>
      <c r="C10" s="26">
        <v>11786409</v>
      </c>
      <c r="D10" s="26">
        <v>6830443</v>
      </c>
      <c r="E10" s="26">
        <v>3028165</v>
      </c>
      <c r="F10" s="26">
        <v>0</v>
      </c>
      <c r="G10" s="26">
        <v>5608235</v>
      </c>
      <c r="H10" s="27">
        <f t="shared" si="0"/>
        <v>27253252</v>
      </c>
    </row>
    <row r="11" spans="2:8" ht="15.75" thickBot="1">
      <c r="B11" s="23" t="s">
        <v>579</v>
      </c>
      <c r="C11" s="26">
        <v>9138322</v>
      </c>
      <c r="D11" s="26">
        <v>2913270</v>
      </c>
      <c r="E11" s="26">
        <v>4366083</v>
      </c>
      <c r="F11" s="26">
        <v>0</v>
      </c>
      <c r="G11" s="26">
        <v>5835387</v>
      </c>
      <c r="H11" s="27">
        <f t="shared" si="0"/>
        <v>22253062</v>
      </c>
    </row>
    <row r="12" spans="2:8" ht="15.75" thickBot="1">
      <c r="B12" s="23" t="s">
        <v>580</v>
      </c>
      <c r="C12" s="26">
        <v>10202640</v>
      </c>
      <c r="D12" s="26">
        <v>5014540</v>
      </c>
      <c r="E12" s="26">
        <v>2469642</v>
      </c>
      <c r="F12" s="26">
        <v>635106</v>
      </c>
      <c r="G12" s="26">
        <v>6221707</v>
      </c>
      <c r="H12" s="27">
        <f t="shared" si="0"/>
        <v>24543635</v>
      </c>
    </row>
    <row r="13" spans="2:8" ht="15.75" thickBot="1">
      <c r="B13" s="23" t="s">
        <v>582</v>
      </c>
      <c r="C13" s="26"/>
      <c r="D13" s="26"/>
      <c r="E13" s="26"/>
      <c r="F13" s="26"/>
      <c r="G13" s="26"/>
      <c r="H13" s="27">
        <f t="shared" si="0"/>
        <v>0</v>
      </c>
    </row>
    <row r="14" spans="2:8" ht="15.75" thickBot="1">
      <c r="B14" s="23" t="s">
        <v>591</v>
      </c>
      <c r="C14" s="26"/>
      <c r="D14" s="26"/>
      <c r="E14" s="26"/>
      <c r="F14" s="26"/>
      <c r="G14" s="26"/>
      <c r="H14" s="27">
        <f t="shared" si="0"/>
        <v>0</v>
      </c>
    </row>
    <row r="15" spans="2:8" ht="15.75" thickBot="1">
      <c r="B15" s="23" t="s">
        <v>599</v>
      </c>
      <c r="C15" s="26"/>
      <c r="D15" s="26"/>
      <c r="E15" s="26"/>
      <c r="F15" s="26"/>
      <c r="G15" s="26"/>
      <c r="H15" s="27">
        <f t="shared" si="0"/>
        <v>0</v>
      </c>
    </row>
    <row r="16" spans="2:8" ht="15.75" thickBot="1">
      <c r="B16" s="23" t="s">
        <v>600</v>
      </c>
      <c r="C16" s="26"/>
      <c r="D16" s="26"/>
      <c r="E16" s="26"/>
      <c r="F16" s="26"/>
      <c r="G16" s="26"/>
      <c r="H16" s="27">
        <f t="shared" si="0"/>
        <v>0</v>
      </c>
    </row>
    <row r="17" spans="2:8" ht="15.75" thickBot="1">
      <c r="B17" s="24" t="s">
        <v>555</v>
      </c>
      <c r="C17" s="25">
        <f>SUM(C5:C16)</f>
        <v>59828781</v>
      </c>
      <c r="D17" s="25">
        <f>SUM(D5:D16)</f>
        <v>31684170</v>
      </c>
      <c r="E17" s="25">
        <f>SUM(E5:E16)</f>
        <v>30049354</v>
      </c>
      <c r="F17" s="25">
        <f>SUM(F5:F16)</f>
        <v>6466826</v>
      </c>
      <c r="G17" s="25">
        <f>SUM(G5:G16)</f>
        <v>48922380</v>
      </c>
      <c r="H17" s="25">
        <f>SUM(H5:H16)</f>
        <v>176951511</v>
      </c>
    </row>
    <row r="25" ht="120">
      <c r="A25" s="28" t="s">
        <v>558</v>
      </c>
    </row>
    <row r="26" ht="15.75" thickBot="1">
      <c r="A26" s="114"/>
    </row>
    <row r="27" spans="1:11" ht="15">
      <c r="A27" s="118" t="s">
        <v>690</v>
      </c>
      <c r="B27" s="119" t="s">
        <v>691</v>
      </c>
      <c r="J27" s="277" t="s">
        <v>799</v>
      </c>
      <c r="K27" s="277"/>
    </row>
    <row r="28" spans="1:11" ht="15">
      <c r="A28" s="123" t="s">
        <v>559</v>
      </c>
      <c r="B28" s="170">
        <f>401+84</f>
        <v>485</v>
      </c>
      <c r="J28" t="s">
        <v>800</v>
      </c>
      <c r="K28">
        <v>46</v>
      </c>
    </row>
    <row r="29" spans="1:11" ht="15">
      <c r="A29" s="123" t="s">
        <v>561</v>
      </c>
      <c r="B29" s="170">
        <v>757</v>
      </c>
      <c r="J29" t="s">
        <v>801</v>
      </c>
      <c r="K29">
        <v>44</v>
      </c>
    </row>
    <row r="30" spans="1:11" ht="15">
      <c r="A30" s="123" t="s">
        <v>560</v>
      </c>
      <c r="B30" s="170">
        <v>392</v>
      </c>
      <c r="J30" t="s">
        <v>802</v>
      </c>
      <c r="K30">
        <v>38</v>
      </c>
    </row>
    <row r="31" spans="1:11" ht="15">
      <c r="A31" s="123" t="s">
        <v>601</v>
      </c>
      <c r="B31" s="123">
        <v>182</v>
      </c>
      <c r="J31" t="s">
        <v>803</v>
      </c>
      <c r="K31">
        <v>47</v>
      </c>
    </row>
    <row r="32" spans="1:11" ht="15">
      <c r="A32" s="170" t="s">
        <v>721</v>
      </c>
      <c r="B32" s="123">
        <f>189+759</f>
        <v>948</v>
      </c>
      <c r="J32" t="s">
        <v>804</v>
      </c>
      <c r="K32">
        <v>42</v>
      </c>
    </row>
    <row r="33" spans="10:11" ht="15">
      <c r="J33" t="s">
        <v>805</v>
      </c>
      <c r="K33">
        <v>45</v>
      </c>
    </row>
    <row r="34" spans="10:11" ht="15">
      <c r="J34" t="s">
        <v>806</v>
      </c>
      <c r="K34">
        <v>48</v>
      </c>
    </row>
    <row r="35" spans="1:12" ht="15">
      <c r="A35" s="148"/>
      <c r="J35" t="s">
        <v>807</v>
      </c>
      <c r="K35">
        <v>49</v>
      </c>
      <c r="L35">
        <v>359</v>
      </c>
    </row>
    <row r="36" spans="1:10" ht="15">
      <c r="A36" s="148"/>
      <c r="J36" t="s">
        <v>583</v>
      </c>
    </row>
    <row r="37" ht="15">
      <c r="J37" t="s">
        <v>808</v>
      </c>
    </row>
    <row r="38" ht="15">
      <c r="J38" t="s">
        <v>809</v>
      </c>
    </row>
    <row r="39" ht="15">
      <c r="J39" t="s">
        <v>810</v>
      </c>
    </row>
    <row r="41" spans="10:11" ht="15">
      <c r="J41" t="s">
        <v>811</v>
      </c>
      <c r="K41">
        <v>19</v>
      </c>
    </row>
    <row r="43" ht="15.75" thickBot="1"/>
    <row r="44" spans="1:11" ht="16.5" thickBot="1">
      <c r="A44" s="261" t="s">
        <v>562</v>
      </c>
      <c r="B44" s="262"/>
      <c r="C44" s="263"/>
      <c r="K44">
        <f>L35/K41</f>
        <v>18.894736842105264</v>
      </c>
    </row>
    <row r="45" spans="1:11" ht="16.5" thickBot="1">
      <c r="A45" s="29" t="s">
        <v>563</v>
      </c>
      <c r="B45" s="30" t="s">
        <v>564</v>
      </c>
      <c r="C45" s="161" t="s">
        <v>565</v>
      </c>
      <c r="D45" s="164" t="s">
        <v>722</v>
      </c>
      <c r="K45">
        <f>K41/L35</f>
        <v>0.052924791086350974</v>
      </c>
    </row>
    <row r="46" spans="1:4" ht="16.5" thickBot="1">
      <c r="A46" s="31" t="s">
        <v>541</v>
      </c>
      <c r="B46" s="32">
        <v>17</v>
      </c>
      <c r="C46" s="162">
        <v>8157319</v>
      </c>
      <c r="D46" s="165">
        <v>302</v>
      </c>
    </row>
    <row r="47" spans="1:4" ht="16.5" thickBot="1">
      <c r="A47" s="33" t="s">
        <v>542</v>
      </c>
      <c r="B47" s="32">
        <v>17</v>
      </c>
      <c r="C47" s="162">
        <v>9106565</v>
      </c>
      <c r="D47" s="165">
        <v>58</v>
      </c>
    </row>
    <row r="48" spans="1:4" ht="16.5" thickBot="1">
      <c r="A48" s="31" t="s">
        <v>543</v>
      </c>
      <c r="B48" s="32">
        <v>37</v>
      </c>
      <c r="C48" s="162">
        <v>21388116</v>
      </c>
      <c r="D48" s="165">
        <v>0</v>
      </c>
    </row>
    <row r="49" spans="1:4" ht="16.5" thickBot="1">
      <c r="A49" s="33" t="s">
        <v>544</v>
      </c>
      <c r="B49" s="32">
        <v>43</v>
      </c>
      <c r="C49" s="162">
        <v>25209987</v>
      </c>
      <c r="D49" s="165">
        <v>41</v>
      </c>
    </row>
    <row r="50" spans="1:4" ht="16.5" thickBot="1">
      <c r="A50" s="31" t="s">
        <v>545</v>
      </c>
      <c r="B50" s="32">
        <v>41</v>
      </c>
      <c r="C50" s="162">
        <v>22691482</v>
      </c>
      <c r="D50" s="165">
        <v>254</v>
      </c>
    </row>
    <row r="51" spans="1:4" ht="16.5" thickBot="1">
      <c r="A51" s="31" t="s">
        <v>546</v>
      </c>
      <c r="B51" s="32">
        <v>39</v>
      </c>
      <c r="C51" s="162">
        <v>23060219</v>
      </c>
      <c r="D51" s="165">
        <v>0</v>
      </c>
    </row>
    <row r="52" spans="1:4" ht="16.5" thickBot="1">
      <c r="A52" s="31" t="s">
        <v>579</v>
      </c>
      <c r="B52" s="32">
        <v>34</v>
      </c>
      <c r="C52" s="162">
        <v>17547098</v>
      </c>
      <c r="D52" s="165">
        <v>109</v>
      </c>
    </row>
    <row r="53" spans="1:4" ht="16.5" thickBot="1">
      <c r="A53" s="31" t="s">
        <v>580</v>
      </c>
      <c r="B53" s="32">
        <v>40</v>
      </c>
      <c r="C53" s="162">
        <v>21335083</v>
      </c>
      <c r="D53" s="165">
        <v>95</v>
      </c>
    </row>
    <row r="54" spans="1:4" ht="16.5" thickBot="1">
      <c r="A54" s="31" t="s">
        <v>582</v>
      </c>
      <c r="B54" s="32"/>
      <c r="C54" s="162"/>
      <c r="D54" s="165"/>
    </row>
    <row r="55" spans="1:4" ht="16.5" thickBot="1">
      <c r="A55" s="31" t="s">
        <v>591</v>
      </c>
      <c r="B55" s="32"/>
      <c r="C55" s="162"/>
      <c r="D55" s="165"/>
    </row>
    <row r="56" spans="1:4" ht="16.5" thickBot="1">
      <c r="A56" s="31" t="s">
        <v>599</v>
      </c>
      <c r="B56" s="32"/>
      <c r="C56" s="162"/>
      <c r="D56" s="165"/>
    </row>
    <row r="57" spans="1:4" ht="16.5" thickBot="1">
      <c r="A57" s="31" t="s">
        <v>600</v>
      </c>
      <c r="B57" s="32"/>
      <c r="C57" s="162"/>
      <c r="D57" s="165"/>
    </row>
    <row r="58" spans="1:4" ht="16.5" thickBot="1">
      <c r="A58" s="34" t="s">
        <v>555</v>
      </c>
      <c r="B58" s="35">
        <f>SUM(B46:B57)</f>
        <v>268</v>
      </c>
      <c r="C58" s="163">
        <f>SUM(C46:C57)</f>
        <v>148495869</v>
      </c>
      <c r="D58" s="165">
        <f>SUM(D46:D57)</f>
        <v>859</v>
      </c>
    </row>
    <row r="64" ht="15.75" thickBot="1"/>
    <row r="65" spans="1:5" ht="16.5" thickBot="1">
      <c r="A65" s="36">
        <v>2018</v>
      </c>
      <c r="B65" s="273" t="s">
        <v>566</v>
      </c>
      <c r="C65" s="274"/>
      <c r="D65" s="275"/>
      <c r="E65" s="37"/>
    </row>
    <row r="66" spans="1:5" ht="16.5" thickBot="1">
      <c r="A66" s="45" t="s">
        <v>563</v>
      </c>
      <c r="B66" s="48" t="s">
        <v>567</v>
      </c>
      <c r="C66" s="48" t="s">
        <v>568</v>
      </c>
      <c r="D66" s="48" t="s">
        <v>569</v>
      </c>
      <c r="E66" s="38" t="s">
        <v>570</v>
      </c>
    </row>
    <row r="67" spans="1:5" ht="18.75" thickBot="1">
      <c r="A67" s="45" t="s">
        <v>541</v>
      </c>
      <c r="B67" s="49"/>
      <c r="C67" s="49"/>
      <c r="D67" s="49"/>
      <c r="E67" s="39">
        <f>SUM(B67:D67)</f>
        <v>0</v>
      </c>
    </row>
    <row r="68" spans="1:5" ht="18.75" thickBot="1">
      <c r="A68" s="45" t="s">
        <v>542</v>
      </c>
      <c r="B68" s="49"/>
      <c r="C68" s="49"/>
      <c r="D68" s="49"/>
      <c r="E68" s="39">
        <f aca="true" t="shared" si="1" ref="E68:E74">SUM(B68:D68)</f>
        <v>0</v>
      </c>
    </row>
    <row r="69" spans="1:5" ht="18.75" thickBot="1">
      <c r="A69" s="45" t="s">
        <v>543</v>
      </c>
      <c r="B69" s="49">
        <v>13</v>
      </c>
      <c r="C69" s="49">
        <v>31</v>
      </c>
      <c r="D69" s="49">
        <v>4</v>
      </c>
      <c r="E69" s="39">
        <f t="shared" si="1"/>
        <v>48</v>
      </c>
    </row>
    <row r="70" spans="1:5" ht="18.75" thickBot="1">
      <c r="A70" s="45" t="s">
        <v>544</v>
      </c>
      <c r="B70" s="49">
        <v>20</v>
      </c>
      <c r="C70" s="49">
        <v>24</v>
      </c>
      <c r="D70" s="49">
        <v>0</v>
      </c>
      <c r="E70" s="39">
        <f t="shared" si="1"/>
        <v>44</v>
      </c>
    </row>
    <row r="71" spans="1:5" ht="18.75" thickBot="1">
      <c r="A71" s="47" t="s">
        <v>545</v>
      </c>
      <c r="B71" s="50"/>
      <c r="C71" s="50"/>
      <c r="D71" s="50"/>
      <c r="E71" s="39">
        <f t="shared" si="1"/>
        <v>0</v>
      </c>
    </row>
    <row r="72" spans="1:5" ht="18.75" thickBot="1">
      <c r="A72" s="46" t="s">
        <v>546</v>
      </c>
      <c r="B72" s="51">
        <v>7</v>
      </c>
      <c r="C72" s="51">
        <v>25</v>
      </c>
      <c r="D72" s="51">
        <v>1</v>
      </c>
      <c r="E72" s="39">
        <f t="shared" si="1"/>
        <v>33</v>
      </c>
    </row>
    <row r="73" spans="1:5" ht="18.75" thickBot="1">
      <c r="A73" s="46" t="s">
        <v>579</v>
      </c>
      <c r="B73" s="49"/>
      <c r="C73" s="49"/>
      <c r="D73" s="49"/>
      <c r="E73" s="39">
        <f t="shared" si="1"/>
        <v>0</v>
      </c>
    </row>
    <row r="74" spans="1:5" ht="18.75" thickBot="1">
      <c r="A74" s="46" t="s">
        <v>580</v>
      </c>
      <c r="B74" s="49">
        <v>15</v>
      </c>
      <c r="C74" s="49">
        <v>25</v>
      </c>
      <c r="D74" s="49">
        <v>0</v>
      </c>
      <c r="E74" s="39">
        <f t="shared" si="1"/>
        <v>40</v>
      </c>
    </row>
    <row r="75" spans="1:5" ht="18.75" thickBot="1">
      <c r="A75" s="45" t="s">
        <v>582</v>
      </c>
      <c r="B75" s="49"/>
      <c r="C75" s="49"/>
      <c r="D75" s="49"/>
      <c r="E75" s="39"/>
    </row>
    <row r="76" spans="1:5" ht="18.75" thickBot="1">
      <c r="A76" s="45" t="s">
        <v>591</v>
      </c>
      <c r="B76" s="49"/>
      <c r="C76" s="49"/>
      <c r="D76" s="49"/>
      <c r="E76" s="39"/>
    </row>
    <row r="77" spans="1:5" ht="18.75" thickBot="1">
      <c r="A77" s="45" t="s">
        <v>599</v>
      </c>
      <c r="B77" s="49"/>
      <c r="C77" s="49"/>
      <c r="D77" s="49"/>
      <c r="E77" s="39"/>
    </row>
    <row r="78" spans="1:5" ht="18.75" thickBot="1">
      <c r="A78" s="45" t="s">
        <v>600</v>
      </c>
      <c r="B78" s="49"/>
      <c r="C78" s="49"/>
      <c r="D78" s="49"/>
      <c r="E78" s="39"/>
    </row>
    <row r="79" ht="18">
      <c r="E79" s="139"/>
    </row>
    <row r="80" ht="15.75" thickBot="1"/>
    <row r="81" spans="1:2" ht="28.5" customHeight="1" thickBot="1">
      <c r="A81" s="259" t="s">
        <v>571</v>
      </c>
      <c r="B81" s="260"/>
    </row>
    <row r="82" spans="1:2" ht="29.25" thickBot="1">
      <c r="A82" s="40" t="s">
        <v>563</v>
      </c>
      <c r="B82" s="41" t="s">
        <v>572</v>
      </c>
    </row>
    <row r="83" spans="1:16" ht="27.75" customHeight="1" thickBot="1">
      <c r="A83" s="42" t="s">
        <v>541</v>
      </c>
      <c r="B83" s="43"/>
      <c r="C83" s="44"/>
      <c r="D83" s="44"/>
      <c r="E83" s="44"/>
      <c r="F83" s="44"/>
      <c r="G83" s="44"/>
      <c r="H83" s="44"/>
      <c r="I83">
        <f>SUM(B83:H83)</f>
        <v>0</v>
      </c>
      <c r="J83" t="s">
        <v>596</v>
      </c>
      <c r="K83">
        <f>I83+I84+I85</f>
        <v>66</v>
      </c>
      <c r="M83" s="64" t="s">
        <v>605</v>
      </c>
      <c r="N83" s="65"/>
      <c r="P83" t="s">
        <v>608</v>
      </c>
    </row>
    <row r="84" spans="1:20" ht="15.75" thickBot="1">
      <c r="A84" s="42" t="s">
        <v>542</v>
      </c>
      <c r="B84" s="43"/>
      <c r="C84" s="42"/>
      <c r="D84" s="42"/>
      <c r="E84" s="42"/>
      <c r="F84" s="42"/>
      <c r="G84" s="42"/>
      <c r="H84" s="42"/>
      <c r="I84">
        <f>SUM(B84:H84)</f>
        <v>0</v>
      </c>
      <c r="M84" s="66" t="s">
        <v>606</v>
      </c>
      <c r="N84" s="67"/>
      <c r="O84">
        <v>1000</v>
      </c>
      <c r="P84">
        <v>160</v>
      </c>
      <c r="Q84">
        <v>1550</v>
      </c>
      <c r="T84">
        <v>50</v>
      </c>
    </row>
    <row r="85" spans="1:14" ht="90.75" thickBot="1">
      <c r="A85" s="42" t="s">
        <v>543</v>
      </c>
      <c r="B85" s="43">
        <v>66</v>
      </c>
      <c r="C85" s="42"/>
      <c r="D85" s="42"/>
      <c r="E85" s="42"/>
      <c r="F85" s="42"/>
      <c r="G85" s="42"/>
      <c r="H85" s="42"/>
      <c r="I85">
        <f>SUM(B85:H85)</f>
        <v>66</v>
      </c>
      <c r="M85" s="68" t="s">
        <v>607</v>
      </c>
      <c r="N85" s="67">
        <v>1652</v>
      </c>
    </row>
    <row r="86" spans="1:14" ht="15.75" thickBot="1">
      <c r="A86" s="42" t="s">
        <v>544</v>
      </c>
      <c r="B86" s="43">
        <v>44</v>
      </c>
      <c r="C86" s="42"/>
      <c r="D86" s="42"/>
      <c r="E86" s="42"/>
      <c r="F86" s="42"/>
      <c r="G86" s="42"/>
      <c r="H86" s="42"/>
      <c r="I86">
        <f>SUM(B86:H86)</f>
        <v>44</v>
      </c>
      <c r="J86" t="s">
        <v>597</v>
      </c>
      <c r="K86">
        <f>I86+I87+I88</f>
        <v>69</v>
      </c>
      <c r="M86" s="66" t="s">
        <v>608</v>
      </c>
      <c r="N86" s="67"/>
    </row>
    <row r="87" spans="1:14" ht="15.75" thickBot="1">
      <c r="A87" s="42" t="s">
        <v>545</v>
      </c>
      <c r="B87" s="43"/>
      <c r="C87" s="42"/>
      <c r="D87" s="42"/>
      <c r="E87" s="42"/>
      <c r="F87" s="42"/>
      <c r="G87" s="42"/>
      <c r="H87" s="42"/>
      <c r="I87">
        <f>SUM(B87:H87)</f>
        <v>0</v>
      </c>
      <c r="M87" s="66" t="s">
        <v>609</v>
      </c>
      <c r="N87" s="67">
        <v>1241</v>
      </c>
    </row>
    <row r="88" spans="1:14" ht="15.75" thickBot="1">
      <c r="A88" s="42" t="s">
        <v>546</v>
      </c>
      <c r="B88" s="43">
        <v>25</v>
      </c>
      <c r="C88" s="42"/>
      <c r="D88" s="42"/>
      <c r="E88" s="42"/>
      <c r="F88" s="42"/>
      <c r="G88" s="42"/>
      <c r="H88" s="42"/>
      <c r="I88">
        <f>SUM(B88:H88)</f>
        <v>25</v>
      </c>
      <c r="M88" s="69" t="s">
        <v>610</v>
      </c>
      <c r="N88" s="70">
        <v>32</v>
      </c>
    </row>
    <row r="89" spans="2:11" ht="15">
      <c r="B89" s="54">
        <v>1300</v>
      </c>
      <c r="C89" s="55">
        <v>1000</v>
      </c>
      <c r="D89" s="55">
        <v>150</v>
      </c>
      <c r="E89" s="55">
        <v>1500</v>
      </c>
      <c r="I89">
        <f>SUM(B89:G89)</f>
        <v>3950</v>
      </c>
      <c r="J89" t="s">
        <v>598</v>
      </c>
      <c r="K89">
        <f>I89</f>
        <v>3950</v>
      </c>
    </row>
    <row r="90" spans="2:5" ht="15">
      <c r="B90" s="191"/>
      <c r="C90" s="191"/>
      <c r="D90" s="191"/>
      <c r="E90" s="191"/>
    </row>
    <row r="91" spans="1:7" ht="15">
      <c r="A91" s="276" t="s">
        <v>783</v>
      </c>
      <c r="B91" s="276"/>
      <c r="C91" s="276"/>
      <c r="D91" s="276"/>
      <c r="E91" s="276"/>
      <c r="F91" s="276"/>
      <c r="G91" s="276"/>
    </row>
    <row r="92" spans="1:7" ht="45.75" thickBot="1">
      <c r="A92" s="192" t="s">
        <v>563</v>
      </c>
      <c r="B92" s="193" t="s">
        <v>577</v>
      </c>
      <c r="C92" s="193" t="s">
        <v>573</v>
      </c>
      <c r="D92" s="193" t="s">
        <v>574</v>
      </c>
      <c r="E92" s="193" t="s">
        <v>575</v>
      </c>
      <c r="F92" s="193" t="s">
        <v>576</v>
      </c>
      <c r="G92" s="193" t="s">
        <v>578</v>
      </c>
    </row>
    <row r="93" spans="1:7" ht="16.5" thickBot="1">
      <c r="A93" s="57" t="s">
        <v>541</v>
      </c>
      <c r="B93" s="58">
        <v>89</v>
      </c>
      <c r="C93" s="58">
        <v>1</v>
      </c>
      <c r="D93" s="58">
        <v>0</v>
      </c>
      <c r="E93" s="58">
        <v>267</v>
      </c>
      <c r="F93" s="58">
        <v>2</v>
      </c>
      <c r="G93" s="58">
        <f>SUM(B93:F93)</f>
        <v>359</v>
      </c>
    </row>
    <row r="94" spans="1:7" ht="16.5" thickBot="1">
      <c r="A94" s="57" t="s">
        <v>542</v>
      </c>
      <c r="B94" s="58">
        <v>69</v>
      </c>
      <c r="C94" s="58">
        <v>2</v>
      </c>
      <c r="D94" s="58">
        <v>1</v>
      </c>
      <c r="E94" s="58">
        <v>274</v>
      </c>
      <c r="F94" s="58">
        <v>0</v>
      </c>
      <c r="G94" s="58">
        <f aca="true" t="shared" si="2" ref="G94:G104">SUM(B94:F94)</f>
        <v>346</v>
      </c>
    </row>
    <row r="95" spans="1:7" ht="16.5" thickBot="1">
      <c r="A95" s="57" t="s">
        <v>543</v>
      </c>
      <c r="B95" s="58">
        <v>73</v>
      </c>
      <c r="C95" s="58">
        <v>1</v>
      </c>
      <c r="D95" s="58">
        <v>0</v>
      </c>
      <c r="E95" s="58">
        <v>222</v>
      </c>
      <c r="F95" s="58">
        <v>0</v>
      </c>
      <c r="G95" s="58">
        <f t="shared" si="2"/>
        <v>296</v>
      </c>
    </row>
    <row r="96" spans="1:7" ht="16.5" thickBot="1">
      <c r="A96" s="57" t="s">
        <v>544</v>
      </c>
      <c r="B96" s="58">
        <v>69</v>
      </c>
      <c r="C96" s="58">
        <v>0</v>
      </c>
      <c r="D96" s="58">
        <v>1</v>
      </c>
      <c r="E96" s="58">
        <v>225</v>
      </c>
      <c r="F96" s="58">
        <v>1</v>
      </c>
      <c r="G96" s="58">
        <f t="shared" si="2"/>
        <v>296</v>
      </c>
    </row>
    <row r="97" spans="1:7" ht="16.5" thickBot="1">
      <c r="A97" s="57" t="s">
        <v>545</v>
      </c>
      <c r="B97" s="58">
        <v>86</v>
      </c>
      <c r="C97" s="58">
        <v>1</v>
      </c>
      <c r="D97" s="58">
        <v>0</v>
      </c>
      <c r="E97" s="58">
        <v>376</v>
      </c>
      <c r="F97" s="58">
        <v>1</v>
      </c>
      <c r="G97" s="58">
        <f t="shared" si="2"/>
        <v>464</v>
      </c>
    </row>
    <row r="98" spans="1:7" ht="16.5" thickBot="1">
      <c r="A98" s="59" t="s">
        <v>546</v>
      </c>
      <c r="B98" s="60">
        <v>90</v>
      </c>
      <c r="C98" s="60">
        <v>4</v>
      </c>
      <c r="D98" s="60">
        <v>0</v>
      </c>
      <c r="E98" s="60">
        <v>373</v>
      </c>
      <c r="F98" s="60">
        <v>2</v>
      </c>
      <c r="G98" s="58">
        <f t="shared" si="2"/>
        <v>469</v>
      </c>
    </row>
    <row r="99" spans="1:7" ht="16.5" thickBot="1">
      <c r="A99" s="61" t="s">
        <v>579</v>
      </c>
      <c r="B99" s="62">
        <v>60</v>
      </c>
      <c r="C99" s="62">
        <v>2</v>
      </c>
      <c r="D99" s="62">
        <v>1</v>
      </c>
      <c r="E99" s="62">
        <v>343</v>
      </c>
      <c r="F99" s="62">
        <v>0</v>
      </c>
      <c r="G99" s="58">
        <f t="shared" si="2"/>
        <v>406</v>
      </c>
    </row>
    <row r="100" spans="1:7" ht="16.5" thickBot="1">
      <c r="A100" s="61" t="s">
        <v>580</v>
      </c>
      <c r="B100" s="62">
        <v>42</v>
      </c>
      <c r="C100" s="62">
        <v>1</v>
      </c>
      <c r="D100" s="62">
        <v>0</v>
      </c>
      <c r="E100" s="62">
        <v>375</v>
      </c>
      <c r="F100" s="62">
        <v>0</v>
      </c>
      <c r="G100" s="58">
        <f t="shared" si="2"/>
        <v>418</v>
      </c>
    </row>
    <row r="101" spans="1:7" ht="16.5" thickBot="1">
      <c r="A101" s="61" t="s">
        <v>582</v>
      </c>
      <c r="B101" s="62"/>
      <c r="C101" s="62"/>
      <c r="D101" s="62"/>
      <c r="E101" s="62"/>
      <c r="F101" s="62"/>
      <c r="G101" s="58">
        <f t="shared" si="2"/>
        <v>0</v>
      </c>
    </row>
    <row r="102" spans="1:7" ht="16.5" thickBot="1">
      <c r="A102" s="61" t="s">
        <v>591</v>
      </c>
      <c r="B102" s="62"/>
      <c r="C102" s="62"/>
      <c r="D102" s="62"/>
      <c r="E102" s="62"/>
      <c r="F102" s="62"/>
      <c r="G102" s="58">
        <f t="shared" si="2"/>
        <v>0</v>
      </c>
    </row>
    <row r="103" spans="1:7" ht="16.5" thickBot="1">
      <c r="A103" s="61" t="s">
        <v>599</v>
      </c>
      <c r="B103" s="62"/>
      <c r="C103" s="62"/>
      <c r="D103" s="62"/>
      <c r="E103" s="62"/>
      <c r="F103" s="62"/>
      <c r="G103" s="58">
        <f t="shared" si="2"/>
        <v>0</v>
      </c>
    </row>
    <row r="104" spans="1:7" ht="16.5" thickBot="1">
      <c r="A104" s="61" t="s">
        <v>600</v>
      </c>
      <c r="B104" s="62"/>
      <c r="C104" s="62"/>
      <c r="D104" s="62"/>
      <c r="E104" s="62"/>
      <c r="F104" s="62"/>
      <c r="G104" s="58">
        <f t="shared" si="2"/>
        <v>0</v>
      </c>
    </row>
    <row r="105" ht="15.75">
      <c r="G105" s="140">
        <f>SUM(G93:G104)</f>
        <v>3054</v>
      </c>
    </row>
    <row r="107" ht="15.75" thickBot="1"/>
    <row r="108" spans="1:15" ht="19.5" thickBot="1">
      <c r="A108" t="s">
        <v>584</v>
      </c>
      <c r="C108" s="121" t="s">
        <v>592</v>
      </c>
      <c r="D108" s="120" t="s">
        <v>541</v>
      </c>
      <c r="E108" s="120" t="s">
        <v>542</v>
      </c>
      <c r="F108" s="120" t="s">
        <v>543</v>
      </c>
      <c r="G108" s="120" t="s">
        <v>544</v>
      </c>
      <c r="H108" s="120" t="s">
        <v>545</v>
      </c>
      <c r="I108" s="120" t="s">
        <v>546</v>
      </c>
      <c r="J108" s="120" t="s">
        <v>579</v>
      </c>
      <c r="K108" s="120" t="s">
        <v>580</v>
      </c>
      <c r="L108" s="120" t="s">
        <v>582</v>
      </c>
      <c r="M108" s="120" t="s">
        <v>591</v>
      </c>
      <c r="N108" s="120" t="s">
        <v>599</v>
      </c>
      <c r="O108" s="120" t="s">
        <v>600</v>
      </c>
    </row>
    <row r="109" spans="1:16" ht="15.75" thickBot="1">
      <c r="A109" t="s">
        <v>583</v>
      </c>
      <c r="C109" s="52" t="s">
        <v>593</v>
      </c>
      <c r="D109" s="53">
        <v>19</v>
      </c>
      <c r="E109" s="53">
        <v>11</v>
      </c>
      <c r="F109" s="53">
        <v>17</v>
      </c>
      <c r="G109" s="53">
        <v>10</v>
      </c>
      <c r="H109" s="53">
        <v>14</v>
      </c>
      <c r="I109" s="53">
        <v>11</v>
      </c>
      <c r="J109" s="53">
        <v>14</v>
      </c>
      <c r="K109" s="53">
        <v>12</v>
      </c>
      <c r="L109" s="53"/>
      <c r="M109" s="53"/>
      <c r="N109" s="53"/>
      <c r="O109" s="53"/>
      <c r="P109">
        <f>SUM(D109:O109)</f>
        <v>108</v>
      </c>
    </row>
    <row r="110" spans="3:16" ht="15.75" thickBot="1">
      <c r="C110" s="52" t="s">
        <v>594</v>
      </c>
      <c r="D110" s="53">
        <v>14</v>
      </c>
      <c r="E110" s="53">
        <v>19</v>
      </c>
      <c r="F110" s="53">
        <v>15</v>
      </c>
      <c r="G110" s="53">
        <v>10</v>
      </c>
      <c r="H110" s="53">
        <v>18</v>
      </c>
      <c r="I110" s="53">
        <v>7</v>
      </c>
      <c r="J110" s="53">
        <v>16</v>
      </c>
      <c r="K110" s="53">
        <v>11</v>
      </c>
      <c r="L110" s="53"/>
      <c r="M110" s="53"/>
      <c r="N110" s="53"/>
      <c r="O110" s="53"/>
      <c r="P110">
        <f>SUM(D110:O110)</f>
        <v>110</v>
      </c>
    </row>
    <row r="111" spans="3:16" ht="15.75" thickBot="1">
      <c r="C111" s="52" t="s">
        <v>595</v>
      </c>
      <c r="D111" s="53">
        <v>0</v>
      </c>
      <c r="E111" s="53">
        <v>0</v>
      </c>
      <c r="F111" s="53">
        <v>0</v>
      </c>
      <c r="G111" s="53">
        <v>1</v>
      </c>
      <c r="H111" s="53">
        <v>1</v>
      </c>
      <c r="I111" s="53">
        <v>1</v>
      </c>
      <c r="J111" s="53">
        <v>0</v>
      </c>
      <c r="K111" s="53">
        <v>1</v>
      </c>
      <c r="L111" s="53"/>
      <c r="M111" s="53"/>
      <c r="N111" s="53"/>
      <c r="O111" s="53"/>
      <c r="P111">
        <f>SUM(D111:O111)</f>
        <v>4</v>
      </c>
    </row>
    <row r="112" spans="3:16" ht="30.75" thickBot="1">
      <c r="C112" s="71" t="s">
        <v>611</v>
      </c>
      <c r="D112" s="72">
        <f>SUM(D109:D111)</f>
        <v>33</v>
      </c>
      <c r="E112" s="72">
        <f aca="true" t="shared" si="3" ref="E112:O112">SUM(E109:E111)</f>
        <v>30</v>
      </c>
      <c r="F112" s="72">
        <f t="shared" si="3"/>
        <v>32</v>
      </c>
      <c r="G112" s="72">
        <f t="shared" si="3"/>
        <v>21</v>
      </c>
      <c r="H112" s="72">
        <f t="shared" si="3"/>
        <v>33</v>
      </c>
      <c r="I112" s="72">
        <f t="shared" si="3"/>
        <v>19</v>
      </c>
      <c r="J112" s="72">
        <f t="shared" si="3"/>
        <v>30</v>
      </c>
      <c r="K112" s="72">
        <f t="shared" si="3"/>
        <v>24</v>
      </c>
      <c r="L112" s="72">
        <f t="shared" si="3"/>
        <v>0</v>
      </c>
      <c r="M112" s="72">
        <f t="shared" si="3"/>
        <v>0</v>
      </c>
      <c r="N112" s="72">
        <f t="shared" si="3"/>
        <v>0</v>
      </c>
      <c r="O112" s="72">
        <f t="shared" si="3"/>
        <v>0</v>
      </c>
      <c r="P112">
        <f>SUM(D112:O112)</f>
        <v>222</v>
      </c>
    </row>
    <row r="130" ht="15.75" thickBot="1"/>
    <row r="131" spans="10:23" ht="15">
      <c r="J131" s="180" t="s">
        <v>779</v>
      </c>
      <c r="K131" s="181"/>
      <c r="L131" s="181" t="s">
        <v>541</v>
      </c>
      <c r="M131" s="181" t="s">
        <v>542</v>
      </c>
      <c r="N131" s="181" t="s">
        <v>543</v>
      </c>
      <c r="O131" s="181" t="s">
        <v>544</v>
      </c>
      <c r="P131" s="181" t="s">
        <v>545</v>
      </c>
      <c r="Q131" s="181" t="s">
        <v>546</v>
      </c>
      <c r="R131" s="181" t="s">
        <v>579</v>
      </c>
      <c r="S131" s="181" t="s">
        <v>580</v>
      </c>
      <c r="T131" s="181" t="s">
        <v>582</v>
      </c>
      <c r="U131" s="181" t="s">
        <v>591</v>
      </c>
      <c r="V131" s="181" t="s">
        <v>599</v>
      </c>
      <c r="W131" s="182" t="s">
        <v>600</v>
      </c>
    </row>
    <row r="132" spans="3:23" ht="15">
      <c r="C132" t="s">
        <v>556</v>
      </c>
      <c r="E132" t="s">
        <v>557</v>
      </c>
      <c r="J132" s="183" t="s">
        <v>710</v>
      </c>
      <c r="K132" s="168" t="s">
        <v>711</v>
      </c>
      <c r="L132" s="168" t="s">
        <v>564</v>
      </c>
      <c r="M132" s="168" t="s">
        <v>564</v>
      </c>
      <c r="N132" s="168" t="s">
        <v>564</v>
      </c>
      <c r="O132" s="168" t="s">
        <v>564</v>
      </c>
      <c r="P132" s="168" t="s">
        <v>564</v>
      </c>
      <c r="Q132" s="168" t="s">
        <v>564</v>
      </c>
      <c r="R132" s="168" t="s">
        <v>564</v>
      </c>
      <c r="S132" s="168" t="s">
        <v>564</v>
      </c>
      <c r="T132" s="168" t="s">
        <v>564</v>
      </c>
      <c r="U132" s="168" t="s">
        <v>564</v>
      </c>
      <c r="V132" s="168" t="s">
        <v>564</v>
      </c>
      <c r="W132" s="184" t="s">
        <v>564</v>
      </c>
    </row>
    <row r="133" spans="3:23" ht="15">
      <c r="C133" t="s">
        <v>692</v>
      </c>
      <c r="D133">
        <v>646</v>
      </c>
      <c r="E133" t="s">
        <v>692</v>
      </c>
      <c r="F133">
        <v>236</v>
      </c>
      <c r="J133" s="115" t="s">
        <v>693</v>
      </c>
      <c r="K133" s="123" t="s">
        <v>692</v>
      </c>
      <c r="L133" s="123"/>
      <c r="M133" s="123"/>
      <c r="N133" s="123">
        <v>79</v>
      </c>
      <c r="O133" s="123">
        <v>44</v>
      </c>
      <c r="P133" s="123">
        <v>47</v>
      </c>
      <c r="Q133" s="123">
        <v>55</v>
      </c>
      <c r="R133" s="123">
        <v>59</v>
      </c>
      <c r="S133" s="123"/>
      <c r="T133" s="123"/>
      <c r="U133" s="123"/>
      <c r="V133" s="123"/>
      <c r="W133" s="122"/>
    </row>
    <row r="134" spans="3:23" ht="15">
      <c r="C134" t="s">
        <v>694</v>
      </c>
      <c r="D134">
        <v>54</v>
      </c>
      <c r="E134" t="s">
        <v>694</v>
      </c>
      <c r="F134">
        <v>118</v>
      </c>
      <c r="J134" s="115" t="s">
        <v>790</v>
      </c>
      <c r="K134" s="123" t="s">
        <v>694</v>
      </c>
      <c r="L134" s="123"/>
      <c r="M134" s="123"/>
      <c r="N134" s="123">
        <v>4</v>
      </c>
      <c r="O134" s="123">
        <v>7</v>
      </c>
      <c r="P134" s="123">
        <v>3</v>
      </c>
      <c r="Q134" s="123">
        <v>5</v>
      </c>
      <c r="R134" s="123">
        <v>5</v>
      </c>
      <c r="S134" s="123"/>
      <c r="T134" s="123"/>
      <c r="U134" s="123"/>
      <c r="V134" s="123"/>
      <c r="W134" s="122"/>
    </row>
    <row r="135" spans="10:23" ht="15">
      <c r="J135" s="115"/>
      <c r="K135" s="123" t="s">
        <v>746</v>
      </c>
      <c r="L135" s="123"/>
      <c r="M135" s="123"/>
      <c r="N135" s="123">
        <v>3</v>
      </c>
      <c r="O135" s="123">
        <v>3</v>
      </c>
      <c r="P135" s="123">
        <v>3</v>
      </c>
      <c r="Q135" s="123">
        <v>1</v>
      </c>
      <c r="R135" s="123"/>
      <c r="S135" s="123"/>
      <c r="T135" s="123"/>
      <c r="U135" s="123"/>
      <c r="V135" s="123"/>
      <c r="W135" s="122"/>
    </row>
    <row r="136" spans="10:23" ht="15">
      <c r="J136" s="115"/>
      <c r="K136" s="123" t="s">
        <v>747</v>
      </c>
      <c r="L136" s="123"/>
      <c r="M136" s="123"/>
      <c r="N136" s="123">
        <v>2</v>
      </c>
      <c r="O136" s="123">
        <v>1</v>
      </c>
      <c r="P136" s="123">
        <v>2</v>
      </c>
      <c r="Q136" s="123">
        <v>6</v>
      </c>
      <c r="R136" s="123">
        <v>3</v>
      </c>
      <c r="S136" s="123"/>
      <c r="T136" s="123"/>
      <c r="U136" s="123"/>
      <c r="V136" s="123"/>
      <c r="W136" s="122"/>
    </row>
    <row r="137" spans="10:23" ht="15">
      <c r="J137" s="115"/>
      <c r="K137" s="123" t="s">
        <v>748</v>
      </c>
      <c r="L137" s="123"/>
      <c r="M137" s="123"/>
      <c r="N137" s="123">
        <v>1</v>
      </c>
      <c r="O137" s="123">
        <v>1</v>
      </c>
      <c r="P137" s="123">
        <v>1</v>
      </c>
      <c r="Q137" s="123">
        <v>2</v>
      </c>
      <c r="R137" s="123"/>
      <c r="S137" s="123"/>
      <c r="T137" s="123"/>
      <c r="U137" s="123"/>
      <c r="V137" s="123"/>
      <c r="W137" s="122"/>
    </row>
    <row r="138" spans="10:23" ht="15">
      <c r="J138" s="115"/>
      <c r="K138" s="123" t="s">
        <v>749</v>
      </c>
      <c r="L138" s="123"/>
      <c r="M138" s="123"/>
      <c r="N138" s="123">
        <v>1</v>
      </c>
      <c r="O138" s="123">
        <v>1</v>
      </c>
      <c r="P138" s="123">
        <v>1</v>
      </c>
      <c r="Q138" s="123"/>
      <c r="R138" s="123"/>
      <c r="S138" s="123"/>
      <c r="T138" s="123"/>
      <c r="U138" s="123"/>
      <c r="V138" s="123"/>
      <c r="W138" s="122"/>
    </row>
    <row r="139" spans="10:23" ht="15">
      <c r="J139" s="115"/>
      <c r="K139" s="123" t="s">
        <v>750</v>
      </c>
      <c r="L139" s="123"/>
      <c r="M139" s="123"/>
      <c r="N139" s="123">
        <v>1</v>
      </c>
      <c r="O139" s="123"/>
      <c r="P139" s="123"/>
      <c r="Q139" s="123"/>
      <c r="R139" s="123"/>
      <c r="S139" s="123"/>
      <c r="T139" s="123"/>
      <c r="U139" s="123"/>
      <c r="V139" s="123"/>
      <c r="W139" s="122"/>
    </row>
    <row r="140" spans="10:23" ht="15">
      <c r="J140" s="115"/>
      <c r="K140" s="123" t="s">
        <v>751</v>
      </c>
      <c r="L140" s="123"/>
      <c r="M140" s="123"/>
      <c r="N140" s="123">
        <v>9</v>
      </c>
      <c r="O140" s="123">
        <v>2</v>
      </c>
      <c r="P140" s="123">
        <v>2</v>
      </c>
      <c r="Q140" s="123">
        <v>5</v>
      </c>
      <c r="R140" s="123">
        <v>2</v>
      </c>
      <c r="S140" s="123"/>
      <c r="T140" s="123"/>
      <c r="U140" s="123"/>
      <c r="V140" s="123"/>
      <c r="W140" s="122"/>
    </row>
    <row r="141" spans="10:23" ht="15">
      <c r="J141" s="115"/>
      <c r="K141" s="123" t="s">
        <v>752</v>
      </c>
      <c r="L141" s="123"/>
      <c r="M141" s="123"/>
      <c r="N141" s="123">
        <v>1</v>
      </c>
      <c r="O141" s="123"/>
      <c r="P141" s="123"/>
      <c r="Q141" s="123"/>
      <c r="R141" s="123"/>
      <c r="S141" s="123"/>
      <c r="T141" s="123"/>
      <c r="U141" s="123"/>
      <c r="V141" s="123"/>
      <c r="W141" s="122"/>
    </row>
    <row r="142" spans="10:23" ht="15">
      <c r="J142" s="115"/>
      <c r="K142" s="123" t="s">
        <v>753</v>
      </c>
      <c r="L142" s="123"/>
      <c r="M142" s="123"/>
      <c r="N142" s="123"/>
      <c r="O142" s="123">
        <v>5</v>
      </c>
      <c r="P142" s="123">
        <v>5</v>
      </c>
      <c r="Q142" s="123">
        <v>1</v>
      </c>
      <c r="R142" s="123">
        <v>7</v>
      </c>
      <c r="S142" s="123"/>
      <c r="T142" s="123"/>
      <c r="U142" s="123"/>
      <c r="V142" s="123"/>
      <c r="W142" s="122"/>
    </row>
    <row r="143" spans="10:23" ht="15">
      <c r="J143" s="115"/>
      <c r="K143" s="123" t="s">
        <v>772</v>
      </c>
      <c r="L143" s="123"/>
      <c r="M143" s="123"/>
      <c r="N143" s="123"/>
      <c r="O143" s="123"/>
      <c r="P143" s="123"/>
      <c r="Q143" s="123">
        <v>5</v>
      </c>
      <c r="R143" s="123">
        <v>1</v>
      </c>
      <c r="S143" s="123"/>
      <c r="T143" s="123"/>
      <c r="U143" s="123"/>
      <c r="V143" s="123"/>
      <c r="W143" s="122"/>
    </row>
    <row r="144" spans="10:23" ht="15">
      <c r="J144" s="115" t="s">
        <v>697</v>
      </c>
      <c r="K144" s="123" t="s">
        <v>696</v>
      </c>
      <c r="L144" s="123"/>
      <c r="M144" s="123"/>
      <c r="N144" s="123">
        <v>55</v>
      </c>
      <c r="O144" s="123">
        <v>30</v>
      </c>
      <c r="P144" s="123">
        <v>38</v>
      </c>
      <c r="Q144" s="123">
        <v>31</v>
      </c>
      <c r="R144" s="123">
        <v>49</v>
      </c>
      <c r="S144" s="123"/>
      <c r="T144" s="123"/>
      <c r="U144" s="123"/>
      <c r="V144" s="123"/>
      <c r="W144" s="122"/>
    </row>
    <row r="145" spans="10:23" ht="15">
      <c r="J145" s="115"/>
      <c r="K145" s="123" t="s">
        <v>754</v>
      </c>
      <c r="L145" s="123"/>
      <c r="M145" s="123"/>
      <c r="N145" s="123">
        <v>18</v>
      </c>
      <c r="O145" s="123">
        <v>10</v>
      </c>
      <c r="P145" s="123">
        <v>14</v>
      </c>
      <c r="Q145" s="123">
        <v>13</v>
      </c>
      <c r="R145" s="123">
        <v>70</v>
      </c>
      <c r="S145" s="123"/>
      <c r="T145" s="123"/>
      <c r="U145" s="123"/>
      <c r="V145" s="123"/>
      <c r="W145" s="122"/>
    </row>
    <row r="146" spans="10:23" ht="15">
      <c r="J146" s="115"/>
      <c r="K146" s="123" t="s">
        <v>755</v>
      </c>
      <c r="L146" s="123"/>
      <c r="M146" s="123"/>
      <c r="N146" s="123">
        <v>4</v>
      </c>
      <c r="O146" s="123">
        <v>9</v>
      </c>
      <c r="P146" s="123">
        <v>9</v>
      </c>
      <c r="Q146" s="123">
        <v>17</v>
      </c>
      <c r="R146" s="123">
        <v>9</v>
      </c>
      <c r="S146" s="123"/>
      <c r="T146" s="123"/>
      <c r="U146" s="123"/>
      <c r="V146" s="123"/>
      <c r="W146" s="122"/>
    </row>
    <row r="147" spans="10:23" ht="15">
      <c r="J147" s="115"/>
      <c r="K147" s="123" t="s">
        <v>756</v>
      </c>
      <c r="L147" s="123"/>
      <c r="M147" s="123"/>
      <c r="N147" s="123">
        <v>7</v>
      </c>
      <c r="O147" s="123">
        <v>1</v>
      </c>
      <c r="P147" s="123">
        <v>1</v>
      </c>
      <c r="Q147" s="123"/>
      <c r="R147" s="123">
        <v>1</v>
      </c>
      <c r="S147" s="123"/>
      <c r="T147" s="123"/>
      <c r="U147" s="123"/>
      <c r="V147" s="123"/>
      <c r="W147" s="122"/>
    </row>
    <row r="148" spans="10:23" ht="15">
      <c r="J148" s="115"/>
      <c r="K148" s="123" t="s">
        <v>757</v>
      </c>
      <c r="L148" s="123"/>
      <c r="M148" s="123"/>
      <c r="N148" s="123">
        <v>7</v>
      </c>
      <c r="O148" s="123">
        <v>1</v>
      </c>
      <c r="P148" s="123">
        <v>5</v>
      </c>
      <c r="Q148" s="123">
        <v>5</v>
      </c>
      <c r="R148" s="123">
        <v>4</v>
      </c>
      <c r="S148" s="123"/>
      <c r="T148" s="123"/>
      <c r="U148" s="123"/>
      <c r="V148" s="123"/>
      <c r="W148" s="122"/>
    </row>
    <row r="149" spans="10:23" ht="15">
      <c r="J149" s="115"/>
      <c r="K149" s="123" t="s">
        <v>770</v>
      </c>
      <c r="L149" s="123"/>
      <c r="M149" s="123"/>
      <c r="N149" s="123"/>
      <c r="O149" s="123">
        <v>1</v>
      </c>
      <c r="P149" s="123"/>
      <c r="Q149" s="123"/>
      <c r="R149" s="123"/>
      <c r="S149" s="123"/>
      <c r="T149" s="123"/>
      <c r="U149" s="123"/>
      <c r="V149" s="123"/>
      <c r="W149" s="122"/>
    </row>
    <row r="150" spans="10:23" ht="15">
      <c r="J150" s="115"/>
      <c r="K150" s="123" t="s">
        <v>758</v>
      </c>
      <c r="L150" s="123"/>
      <c r="M150" s="123"/>
      <c r="N150" s="123">
        <v>1</v>
      </c>
      <c r="O150" s="123">
        <v>1</v>
      </c>
      <c r="P150" s="123"/>
      <c r="Q150" s="123">
        <v>1</v>
      </c>
      <c r="R150" s="123"/>
      <c r="S150" s="123"/>
      <c r="T150" s="123"/>
      <c r="U150" s="123"/>
      <c r="V150" s="123"/>
      <c r="W150" s="122"/>
    </row>
    <row r="151" spans="3:23" ht="15">
      <c r="C151" t="s">
        <v>695</v>
      </c>
      <c r="D151">
        <v>757</v>
      </c>
      <c r="E151" t="s">
        <v>695</v>
      </c>
      <c r="F151">
        <v>240</v>
      </c>
      <c r="J151" s="115" t="s">
        <v>780</v>
      </c>
      <c r="K151" s="123" t="s">
        <v>695</v>
      </c>
      <c r="L151" s="123"/>
      <c r="M151" s="123"/>
      <c r="N151" s="123">
        <v>101</v>
      </c>
      <c r="O151" s="123">
        <v>53</v>
      </c>
      <c r="P151" s="123">
        <v>54</v>
      </c>
      <c r="Q151" s="123">
        <v>68</v>
      </c>
      <c r="R151" s="123">
        <v>97</v>
      </c>
      <c r="S151" s="123"/>
      <c r="T151" s="123"/>
      <c r="U151" s="123"/>
      <c r="V151" s="123"/>
      <c r="W151" s="122"/>
    </row>
    <row r="152" spans="10:23" ht="15">
      <c r="J152" s="115"/>
      <c r="K152" s="123" t="s">
        <v>771</v>
      </c>
      <c r="L152" s="123"/>
      <c r="M152" s="123"/>
      <c r="N152" s="123"/>
      <c r="O152" s="123">
        <v>1</v>
      </c>
      <c r="P152" s="123"/>
      <c r="Q152" s="123"/>
      <c r="R152" s="123"/>
      <c r="S152" s="123"/>
      <c r="T152" s="123"/>
      <c r="U152" s="123"/>
      <c r="V152" s="123"/>
      <c r="W152" s="122"/>
    </row>
    <row r="153" spans="3:23" ht="15">
      <c r="C153" t="s">
        <v>696</v>
      </c>
      <c r="D153">
        <v>369</v>
      </c>
      <c r="E153" t="s">
        <v>696</v>
      </c>
      <c r="F153">
        <v>7</v>
      </c>
      <c r="J153" s="185"/>
      <c r="K153" s="123" t="s">
        <v>759</v>
      </c>
      <c r="L153" s="123"/>
      <c r="M153" s="123"/>
      <c r="N153" s="123">
        <v>5</v>
      </c>
      <c r="O153" s="123">
        <v>3</v>
      </c>
      <c r="P153" s="123">
        <v>1</v>
      </c>
      <c r="Q153" s="123">
        <v>4</v>
      </c>
      <c r="R153" s="123">
        <v>4</v>
      </c>
      <c r="S153" s="123"/>
      <c r="T153" s="123"/>
      <c r="U153" s="123"/>
      <c r="V153" s="123"/>
      <c r="W153" s="122"/>
    </row>
    <row r="154" spans="10:23" ht="15">
      <c r="J154" s="185"/>
      <c r="K154" s="123" t="s">
        <v>776</v>
      </c>
      <c r="L154" s="123"/>
      <c r="M154" s="123"/>
      <c r="N154" s="123"/>
      <c r="O154" s="123"/>
      <c r="P154" s="123"/>
      <c r="Q154" s="123"/>
      <c r="R154" s="123">
        <v>1</v>
      </c>
      <c r="S154" s="123"/>
      <c r="T154" s="123"/>
      <c r="U154" s="123"/>
      <c r="V154" s="123"/>
      <c r="W154" s="122"/>
    </row>
    <row r="155" spans="10:23" ht="15">
      <c r="J155" s="115" t="s">
        <v>699</v>
      </c>
      <c r="K155" s="123" t="s">
        <v>698</v>
      </c>
      <c r="L155" s="123"/>
      <c r="M155" s="123"/>
      <c r="N155" s="123">
        <v>93</v>
      </c>
      <c r="O155" s="123">
        <v>13</v>
      </c>
      <c r="P155" s="123">
        <v>11</v>
      </c>
      <c r="Q155" s="123">
        <v>44</v>
      </c>
      <c r="R155" s="123">
        <v>84</v>
      </c>
      <c r="S155" s="123"/>
      <c r="T155" s="123"/>
      <c r="U155" s="123"/>
      <c r="V155" s="123"/>
      <c r="W155" s="122"/>
    </row>
    <row r="156" spans="10:23" ht="15">
      <c r="J156" s="185"/>
      <c r="K156" s="123" t="s">
        <v>760</v>
      </c>
      <c r="L156" s="123"/>
      <c r="M156" s="123"/>
      <c r="N156" s="123">
        <v>1</v>
      </c>
      <c r="O156" s="123"/>
      <c r="P156" s="123"/>
      <c r="Q156" s="123">
        <v>2</v>
      </c>
      <c r="R156" s="123">
        <v>3</v>
      </c>
      <c r="S156" s="123"/>
      <c r="T156" s="123"/>
      <c r="U156" s="123"/>
      <c r="V156" s="123"/>
      <c r="W156" s="122"/>
    </row>
    <row r="157" spans="10:23" ht="15">
      <c r="J157" s="185"/>
      <c r="K157" s="123" t="s">
        <v>761</v>
      </c>
      <c r="L157" s="123"/>
      <c r="M157" s="123"/>
      <c r="N157" s="123">
        <v>3</v>
      </c>
      <c r="O157" s="123">
        <v>1</v>
      </c>
      <c r="P157" s="123">
        <v>1</v>
      </c>
      <c r="Q157" s="123"/>
      <c r="R157" s="123">
        <v>1</v>
      </c>
      <c r="S157" s="123"/>
      <c r="T157" s="123"/>
      <c r="U157" s="123"/>
      <c r="V157" s="123"/>
      <c r="W157" s="122"/>
    </row>
    <row r="158" spans="10:23" ht="15">
      <c r="J158" s="115" t="s">
        <v>701</v>
      </c>
      <c r="K158" s="123" t="s">
        <v>700</v>
      </c>
      <c r="L158" s="123"/>
      <c r="M158" s="123"/>
      <c r="N158" s="123">
        <v>36</v>
      </c>
      <c r="O158" s="123">
        <v>23</v>
      </c>
      <c r="P158" s="123">
        <v>11</v>
      </c>
      <c r="Q158" s="123">
        <v>17</v>
      </c>
      <c r="R158" s="123">
        <v>26</v>
      </c>
      <c r="S158" s="123"/>
      <c r="T158" s="123"/>
      <c r="U158" s="123"/>
      <c r="V158" s="123"/>
      <c r="W158" s="122"/>
    </row>
    <row r="159" spans="10:23" ht="15">
      <c r="J159" s="115" t="s">
        <v>703</v>
      </c>
      <c r="K159" s="123" t="s">
        <v>702</v>
      </c>
      <c r="L159" s="123"/>
      <c r="M159" s="123"/>
      <c r="N159" s="123">
        <v>15</v>
      </c>
      <c r="O159" s="123">
        <v>21</v>
      </c>
      <c r="P159" s="123">
        <v>16</v>
      </c>
      <c r="Q159" s="123">
        <v>8</v>
      </c>
      <c r="R159" s="123">
        <v>20</v>
      </c>
      <c r="S159" s="123"/>
      <c r="T159" s="123"/>
      <c r="U159" s="123"/>
      <c r="V159" s="123"/>
      <c r="W159" s="122"/>
    </row>
    <row r="160" spans="10:23" ht="15">
      <c r="J160" s="185"/>
      <c r="K160" s="123" t="s">
        <v>762</v>
      </c>
      <c r="L160" s="123"/>
      <c r="M160" s="123"/>
      <c r="N160" s="123">
        <v>4</v>
      </c>
      <c r="O160" s="123">
        <v>2</v>
      </c>
      <c r="P160" s="123">
        <v>1</v>
      </c>
      <c r="Q160" s="123">
        <v>3</v>
      </c>
      <c r="R160" s="123"/>
      <c r="S160" s="123"/>
      <c r="T160" s="123"/>
      <c r="U160" s="123"/>
      <c r="V160" s="123"/>
      <c r="W160" s="122"/>
    </row>
    <row r="161" spans="3:23" ht="15">
      <c r="C161" t="s">
        <v>698</v>
      </c>
      <c r="D161">
        <v>743</v>
      </c>
      <c r="E161" t="s">
        <v>698</v>
      </c>
      <c r="F161">
        <v>352</v>
      </c>
      <c r="J161" s="185"/>
      <c r="K161" s="170" t="s">
        <v>763</v>
      </c>
      <c r="L161" s="123"/>
      <c r="M161" s="123"/>
      <c r="N161" s="123">
        <v>1</v>
      </c>
      <c r="O161" s="123"/>
      <c r="P161" s="123"/>
      <c r="Q161" s="123"/>
      <c r="R161" s="123"/>
      <c r="S161" s="123"/>
      <c r="T161" s="123"/>
      <c r="U161" s="123"/>
      <c r="V161" s="123"/>
      <c r="W161" s="122"/>
    </row>
    <row r="162" spans="3:23" ht="15">
      <c r="C162" t="s">
        <v>700</v>
      </c>
      <c r="D162">
        <v>274</v>
      </c>
      <c r="E162" t="s">
        <v>700</v>
      </c>
      <c r="F162">
        <v>311</v>
      </c>
      <c r="J162" s="185"/>
      <c r="K162" s="170" t="s">
        <v>764</v>
      </c>
      <c r="L162" s="123"/>
      <c r="M162" s="123"/>
      <c r="N162" s="123">
        <v>10</v>
      </c>
      <c r="O162" s="123">
        <v>6</v>
      </c>
      <c r="P162" s="123">
        <v>2</v>
      </c>
      <c r="Q162" s="123">
        <v>8</v>
      </c>
      <c r="R162" s="123">
        <v>6</v>
      </c>
      <c r="S162" s="123"/>
      <c r="T162" s="123"/>
      <c r="U162" s="123"/>
      <c r="V162" s="123"/>
      <c r="W162" s="122"/>
    </row>
    <row r="163" spans="3:23" ht="15">
      <c r="C163" t="s">
        <v>702</v>
      </c>
      <c r="D163">
        <v>124</v>
      </c>
      <c r="E163" t="s">
        <v>702</v>
      </c>
      <c r="F163">
        <v>142</v>
      </c>
      <c r="J163" s="115" t="s">
        <v>705</v>
      </c>
      <c r="K163" s="123" t="s">
        <v>704</v>
      </c>
      <c r="L163" s="123"/>
      <c r="M163" s="123"/>
      <c r="N163" s="123">
        <v>3</v>
      </c>
      <c r="O163" s="123">
        <v>4</v>
      </c>
      <c r="P163" s="123">
        <v>5</v>
      </c>
      <c r="Q163" s="123">
        <v>7</v>
      </c>
      <c r="R163" s="123">
        <v>7</v>
      </c>
      <c r="S163" s="123"/>
      <c r="T163" s="123"/>
      <c r="U163" s="123"/>
      <c r="V163" s="123"/>
      <c r="W163" s="122"/>
    </row>
    <row r="164" spans="3:23" ht="15">
      <c r="C164" t="s">
        <v>704</v>
      </c>
      <c r="D164">
        <v>14</v>
      </c>
      <c r="E164" t="s">
        <v>704</v>
      </c>
      <c r="F164">
        <v>6</v>
      </c>
      <c r="J164" s="185"/>
      <c r="K164" s="170" t="s">
        <v>765</v>
      </c>
      <c r="L164" s="123"/>
      <c r="M164" s="123"/>
      <c r="N164" s="123">
        <v>15</v>
      </c>
      <c r="O164" s="123">
        <v>9</v>
      </c>
      <c r="P164" s="123">
        <v>10</v>
      </c>
      <c r="Q164" s="123">
        <v>9</v>
      </c>
      <c r="R164" s="123">
        <v>7</v>
      </c>
      <c r="S164" s="123"/>
      <c r="T164" s="123"/>
      <c r="U164" s="123"/>
      <c r="V164" s="123"/>
      <c r="W164" s="122"/>
    </row>
    <row r="165" spans="3:23" ht="15">
      <c r="C165" t="s">
        <v>706</v>
      </c>
      <c r="D165">
        <v>29</v>
      </c>
      <c r="E165" t="s">
        <v>706</v>
      </c>
      <c r="F165">
        <v>5</v>
      </c>
      <c r="J165" s="115" t="s">
        <v>707</v>
      </c>
      <c r="K165" s="123" t="s">
        <v>706</v>
      </c>
      <c r="L165" s="123"/>
      <c r="M165" s="123"/>
      <c r="N165" s="123">
        <v>3</v>
      </c>
      <c r="O165" s="123">
        <v>3</v>
      </c>
      <c r="P165" s="123">
        <v>1</v>
      </c>
      <c r="Q165" s="123">
        <v>5</v>
      </c>
      <c r="R165" s="123">
        <v>4</v>
      </c>
      <c r="S165" s="123"/>
      <c r="T165" s="123"/>
      <c r="U165" s="123"/>
      <c r="V165" s="123"/>
      <c r="W165" s="122"/>
    </row>
    <row r="166" spans="10:23" ht="15">
      <c r="J166" s="115"/>
      <c r="K166" s="123" t="s">
        <v>777</v>
      </c>
      <c r="L166" s="123"/>
      <c r="M166" s="123"/>
      <c r="N166" s="123"/>
      <c r="O166" s="123"/>
      <c r="P166" s="123"/>
      <c r="Q166" s="123"/>
      <c r="R166" s="123">
        <v>1</v>
      </c>
      <c r="S166" s="123"/>
      <c r="T166" s="123"/>
      <c r="U166" s="123"/>
      <c r="V166" s="123"/>
      <c r="W166" s="122"/>
    </row>
    <row r="167" spans="3:23" ht="15">
      <c r="C167" t="s">
        <v>708</v>
      </c>
      <c r="D167">
        <v>13</v>
      </c>
      <c r="E167" t="s">
        <v>708</v>
      </c>
      <c r="F167">
        <v>5</v>
      </c>
      <c r="J167" s="115" t="s">
        <v>709</v>
      </c>
      <c r="K167" s="123" t="s">
        <v>708</v>
      </c>
      <c r="L167" s="123"/>
      <c r="M167" s="123"/>
      <c r="N167" s="123">
        <v>1</v>
      </c>
      <c r="O167" s="123">
        <v>3</v>
      </c>
      <c r="P167" s="123"/>
      <c r="Q167" s="123">
        <v>1</v>
      </c>
      <c r="R167" s="123">
        <v>1</v>
      </c>
      <c r="S167" s="123"/>
      <c r="T167" s="123"/>
      <c r="U167" s="123"/>
      <c r="V167" s="123"/>
      <c r="W167" s="122"/>
    </row>
    <row r="168" spans="10:23" ht="15">
      <c r="J168" s="115"/>
      <c r="K168" s="123" t="s">
        <v>773</v>
      </c>
      <c r="L168" s="123"/>
      <c r="M168" s="123"/>
      <c r="N168" s="123"/>
      <c r="O168" s="123"/>
      <c r="P168" s="123"/>
      <c r="Q168" s="123">
        <v>1</v>
      </c>
      <c r="R168" s="123"/>
      <c r="S168" s="123"/>
      <c r="T168" s="123"/>
      <c r="U168" s="123"/>
      <c r="V168" s="123"/>
      <c r="W168" s="122"/>
    </row>
    <row r="169" spans="10:23" ht="15">
      <c r="J169" s="115"/>
      <c r="K169" s="123" t="s">
        <v>774</v>
      </c>
      <c r="L169" s="123"/>
      <c r="M169" s="123"/>
      <c r="N169" s="123"/>
      <c r="O169" s="123"/>
      <c r="P169" s="123"/>
      <c r="Q169" s="123">
        <v>1</v>
      </c>
      <c r="R169" s="123"/>
      <c r="S169" s="123"/>
      <c r="T169" s="123"/>
      <c r="U169" s="123"/>
      <c r="V169" s="123"/>
      <c r="W169" s="122"/>
    </row>
    <row r="170" spans="10:23" ht="15.75" thickBot="1">
      <c r="J170" s="116"/>
      <c r="K170" s="186" t="s">
        <v>775</v>
      </c>
      <c r="L170" s="186"/>
      <c r="M170" s="186"/>
      <c r="N170" s="186"/>
      <c r="O170" s="186"/>
      <c r="P170" s="186"/>
      <c r="Q170" s="186">
        <v>2</v>
      </c>
      <c r="R170" s="186"/>
      <c r="S170" s="186"/>
      <c r="T170" s="186"/>
      <c r="U170" s="186"/>
      <c r="V170" s="186"/>
      <c r="W170" s="117"/>
    </row>
    <row r="171" spans="10:23" ht="15">
      <c r="J171" s="171"/>
      <c r="K171" s="172" t="s">
        <v>778</v>
      </c>
      <c r="L171" s="172"/>
      <c r="M171" s="172"/>
      <c r="N171" s="172"/>
      <c r="O171" s="172"/>
      <c r="P171" s="172"/>
      <c r="Q171" s="172"/>
      <c r="R171" s="172">
        <v>34</v>
      </c>
      <c r="S171" s="172"/>
      <c r="T171" s="172"/>
      <c r="U171" s="172"/>
      <c r="V171" s="172"/>
      <c r="W171" s="173"/>
    </row>
    <row r="172" spans="4:23" ht="15">
      <c r="D172">
        <f>SUM(D133:D167)</f>
        <v>3023</v>
      </c>
      <c r="J172" s="174" t="s">
        <v>766</v>
      </c>
      <c r="K172" s="170" t="s">
        <v>766</v>
      </c>
      <c r="L172" s="165"/>
      <c r="M172" s="165"/>
      <c r="N172" s="170">
        <v>2</v>
      </c>
      <c r="O172" s="165"/>
      <c r="P172" s="170">
        <v>1</v>
      </c>
      <c r="Q172" s="165"/>
      <c r="R172" s="165"/>
      <c r="S172" s="165"/>
      <c r="T172" s="165"/>
      <c r="U172" s="165"/>
      <c r="V172" s="165"/>
      <c r="W172" s="175"/>
    </row>
    <row r="173" spans="10:23" ht="15">
      <c r="J173" s="174" t="s">
        <v>27</v>
      </c>
      <c r="K173" s="170" t="s">
        <v>27</v>
      </c>
      <c r="L173" s="165"/>
      <c r="M173" s="165"/>
      <c r="N173" s="170">
        <v>1</v>
      </c>
      <c r="O173" s="170">
        <v>3</v>
      </c>
      <c r="P173" s="165"/>
      <c r="Q173" s="170">
        <v>1</v>
      </c>
      <c r="R173" s="165"/>
      <c r="S173" s="165"/>
      <c r="T173" s="165"/>
      <c r="U173" s="165"/>
      <c r="V173" s="165"/>
      <c r="W173" s="175"/>
    </row>
    <row r="174" spans="10:23" ht="15">
      <c r="J174" s="174" t="s">
        <v>767</v>
      </c>
      <c r="K174" s="170" t="s">
        <v>767</v>
      </c>
      <c r="L174" s="165"/>
      <c r="M174" s="165"/>
      <c r="N174" s="170">
        <v>171</v>
      </c>
      <c r="O174" s="170">
        <v>87</v>
      </c>
      <c r="P174" s="170">
        <v>119</v>
      </c>
      <c r="Q174" s="170">
        <v>109</v>
      </c>
      <c r="R174" s="170">
        <v>121</v>
      </c>
      <c r="S174" s="165"/>
      <c r="T174" s="165"/>
      <c r="U174" s="165"/>
      <c r="V174" s="165"/>
      <c r="W174" s="175"/>
    </row>
    <row r="175" spans="10:23" ht="15">
      <c r="J175" s="174" t="s">
        <v>768</v>
      </c>
      <c r="K175" s="170" t="s">
        <v>768</v>
      </c>
      <c r="L175" s="165"/>
      <c r="M175" s="165"/>
      <c r="N175" s="170">
        <v>326</v>
      </c>
      <c r="O175" s="170">
        <v>206</v>
      </c>
      <c r="P175" s="170">
        <v>187</v>
      </c>
      <c r="Q175" s="170">
        <v>213</v>
      </c>
      <c r="R175" s="170">
        <v>265</v>
      </c>
      <c r="S175" s="165"/>
      <c r="T175" s="165"/>
      <c r="U175" s="165"/>
      <c r="V175" s="165"/>
      <c r="W175" s="175"/>
    </row>
    <row r="176" spans="10:23" ht="15">
      <c r="J176" s="174" t="s">
        <v>769</v>
      </c>
      <c r="K176" s="170" t="s">
        <v>769</v>
      </c>
      <c r="L176" s="165"/>
      <c r="M176" s="165"/>
      <c r="N176" s="170">
        <v>3</v>
      </c>
      <c r="O176" s="170">
        <v>2</v>
      </c>
      <c r="P176" s="170">
        <v>3</v>
      </c>
      <c r="Q176" s="170">
        <v>3</v>
      </c>
      <c r="R176" s="170">
        <v>1</v>
      </c>
      <c r="S176" s="165"/>
      <c r="T176" s="165"/>
      <c r="U176" s="165"/>
      <c r="V176" s="165"/>
      <c r="W176" s="175"/>
    </row>
    <row r="177" spans="10:23" ht="15.75" thickBot="1">
      <c r="J177" s="176" t="s">
        <v>570</v>
      </c>
      <c r="K177" s="177" t="s">
        <v>570</v>
      </c>
      <c r="L177" s="178"/>
      <c r="M177" s="178"/>
      <c r="N177" s="177">
        <v>503</v>
      </c>
      <c r="O177" s="177">
        <v>298</v>
      </c>
      <c r="P177" s="177">
        <v>311</v>
      </c>
      <c r="Q177" s="177">
        <v>326</v>
      </c>
      <c r="R177" s="177">
        <v>423</v>
      </c>
      <c r="S177" s="178"/>
      <c r="T177" s="178"/>
      <c r="U177" s="178"/>
      <c r="V177" s="178"/>
      <c r="W177" s="179"/>
    </row>
    <row r="182" spans="10:17" ht="15">
      <c r="J182" s="256" t="s">
        <v>791</v>
      </c>
      <c r="K182" s="257"/>
      <c r="L182" s="257"/>
      <c r="M182" s="257"/>
      <c r="N182" s="257"/>
      <c r="O182" s="257"/>
      <c r="P182" s="257"/>
      <c r="Q182" s="258"/>
    </row>
    <row r="183" spans="10:17" ht="15">
      <c r="J183" s="194" t="s">
        <v>563</v>
      </c>
      <c r="K183" s="194" t="s">
        <v>793</v>
      </c>
      <c r="L183" s="194" t="s">
        <v>794</v>
      </c>
      <c r="M183" s="194" t="s">
        <v>795</v>
      </c>
      <c r="N183" s="194" t="s">
        <v>796</v>
      </c>
      <c r="O183" s="194" t="s">
        <v>797</v>
      </c>
      <c r="P183" s="194" t="s">
        <v>798</v>
      </c>
      <c r="Q183" s="194" t="s">
        <v>570</v>
      </c>
    </row>
    <row r="184" spans="10:17" ht="15">
      <c r="J184" s="165" t="s">
        <v>792</v>
      </c>
      <c r="K184" s="165">
        <v>285</v>
      </c>
      <c r="L184" s="165">
        <v>286</v>
      </c>
      <c r="M184" s="165">
        <v>4</v>
      </c>
      <c r="N184" s="165">
        <v>3</v>
      </c>
      <c r="O184" s="165">
        <v>85</v>
      </c>
      <c r="P184" s="165">
        <v>13</v>
      </c>
      <c r="Q184" s="165">
        <f>SUM(K184:P184)</f>
        <v>676</v>
      </c>
    </row>
    <row r="185" spans="10:17" ht="15">
      <c r="J185" s="165" t="s">
        <v>542</v>
      </c>
      <c r="K185" s="165">
        <v>44</v>
      </c>
      <c r="L185" s="165">
        <v>94</v>
      </c>
      <c r="M185" s="165">
        <v>1</v>
      </c>
      <c r="N185" s="165">
        <v>3</v>
      </c>
      <c r="O185" s="165">
        <v>47</v>
      </c>
      <c r="P185" s="165">
        <v>14</v>
      </c>
      <c r="Q185" s="165">
        <f aca="true" t="shared" si="4" ref="Q185:Q195">SUM(K185:P185)</f>
        <v>203</v>
      </c>
    </row>
    <row r="186" spans="10:17" ht="15">
      <c r="J186" s="165" t="s">
        <v>543</v>
      </c>
      <c r="K186" s="165">
        <v>53</v>
      </c>
      <c r="L186" s="165">
        <v>135</v>
      </c>
      <c r="M186" s="165">
        <v>0</v>
      </c>
      <c r="N186" s="165">
        <v>3</v>
      </c>
      <c r="O186" s="165">
        <v>49</v>
      </c>
      <c r="P186" s="165">
        <v>20</v>
      </c>
      <c r="Q186" s="165">
        <f t="shared" si="4"/>
        <v>260</v>
      </c>
    </row>
    <row r="187" spans="10:17" ht="15">
      <c r="J187" s="165" t="s">
        <v>544</v>
      </c>
      <c r="K187" s="165">
        <v>123</v>
      </c>
      <c r="L187" s="165">
        <v>158</v>
      </c>
      <c r="M187" s="165">
        <v>11</v>
      </c>
      <c r="N187" s="165">
        <v>0</v>
      </c>
      <c r="O187" s="165">
        <v>46</v>
      </c>
      <c r="P187" s="165">
        <v>37</v>
      </c>
      <c r="Q187" s="165">
        <f t="shared" si="4"/>
        <v>375</v>
      </c>
    </row>
    <row r="188" spans="10:17" ht="15">
      <c r="J188" s="165" t="s">
        <v>545</v>
      </c>
      <c r="K188" s="165">
        <v>419</v>
      </c>
      <c r="L188" s="165">
        <v>463</v>
      </c>
      <c r="M188" s="165">
        <v>25</v>
      </c>
      <c r="N188" s="165">
        <v>6</v>
      </c>
      <c r="O188" s="165">
        <v>115</v>
      </c>
      <c r="P188" s="165">
        <v>18</v>
      </c>
      <c r="Q188" s="165">
        <f t="shared" si="4"/>
        <v>1046</v>
      </c>
    </row>
    <row r="189" spans="10:17" ht="15">
      <c r="J189" s="165" t="s">
        <v>546</v>
      </c>
      <c r="K189" s="165">
        <v>301</v>
      </c>
      <c r="L189" s="165">
        <v>418</v>
      </c>
      <c r="M189" s="165">
        <v>7</v>
      </c>
      <c r="N189" s="165">
        <v>4</v>
      </c>
      <c r="O189" s="165">
        <v>101</v>
      </c>
      <c r="P189" s="165">
        <v>27</v>
      </c>
      <c r="Q189" s="165">
        <f t="shared" si="4"/>
        <v>858</v>
      </c>
    </row>
    <row r="190" spans="10:17" ht="15">
      <c r="J190" s="165" t="s">
        <v>579</v>
      </c>
      <c r="K190" s="165">
        <v>136</v>
      </c>
      <c r="L190" s="165">
        <v>339</v>
      </c>
      <c r="M190" s="165">
        <v>1</v>
      </c>
      <c r="N190" s="165">
        <v>9</v>
      </c>
      <c r="O190" s="165">
        <v>79</v>
      </c>
      <c r="P190" s="165">
        <v>30</v>
      </c>
      <c r="Q190" s="165">
        <f t="shared" si="4"/>
        <v>594</v>
      </c>
    </row>
    <row r="191" spans="10:17" ht="15">
      <c r="J191" s="165" t="s">
        <v>580</v>
      </c>
      <c r="K191" s="165"/>
      <c r="L191" s="165"/>
      <c r="M191" s="165"/>
      <c r="N191" s="165"/>
      <c r="O191" s="165"/>
      <c r="P191" s="165"/>
      <c r="Q191" s="165">
        <f t="shared" si="4"/>
        <v>0</v>
      </c>
    </row>
    <row r="192" spans="10:17" ht="15">
      <c r="J192" s="165" t="s">
        <v>582</v>
      </c>
      <c r="K192" s="165"/>
      <c r="L192" s="165"/>
      <c r="M192" s="165"/>
      <c r="N192" s="165"/>
      <c r="O192" s="165"/>
      <c r="P192" s="165"/>
      <c r="Q192" s="165">
        <f t="shared" si="4"/>
        <v>0</v>
      </c>
    </row>
    <row r="193" spans="10:17" ht="15">
      <c r="J193" s="165" t="s">
        <v>591</v>
      </c>
      <c r="K193" s="165"/>
      <c r="L193" s="165"/>
      <c r="M193" s="165"/>
      <c r="N193" s="165"/>
      <c r="O193" s="165"/>
      <c r="P193" s="165"/>
      <c r="Q193" s="165">
        <f t="shared" si="4"/>
        <v>0</v>
      </c>
    </row>
    <row r="194" spans="10:17" ht="15">
      <c r="J194" s="165" t="s">
        <v>599</v>
      </c>
      <c r="K194" s="165"/>
      <c r="L194" s="165"/>
      <c r="M194" s="165"/>
      <c r="N194" s="165"/>
      <c r="O194" s="165"/>
      <c r="P194" s="165"/>
      <c r="Q194" s="165">
        <f t="shared" si="4"/>
        <v>0</v>
      </c>
    </row>
    <row r="195" spans="10:17" ht="15">
      <c r="J195" s="165" t="s">
        <v>600</v>
      </c>
      <c r="K195" s="165"/>
      <c r="L195" s="165"/>
      <c r="M195" s="165"/>
      <c r="N195" s="165"/>
      <c r="O195" s="165"/>
      <c r="P195" s="165"/>
      <c r="Q195" s="165">
        <f t="shared" si="4"/>
        <v>0</v>
      </c>
    </row>
    <row r="196" spans="11:16" ht="15">
      <c r="K196">
        <f>SUM(K184:K195)</f>
        <v>1361</v>
      </c>
      <c r="L196">
        <f>SUM(L184:L195)</f>
        <v>1893</v>
      </c>
      <c r="M196">
        <f>SUM(M184:M195)</f>
        <v>49</v>
      </c>
      <c r="N196">
        <f>SUM(N184:N195)</f>
        <v>28</v>
      </c>
      <c r="O196">
        <f>SUM(O184:O195)</f>
        <v>522</v>
      </c>
      <c r="P196">
        <f>SUM(P184:P195)</f>
        <v>159</v>
      </c>
    </row>
  </sheetData>
  <sheetProtection/>
  <mergeCells count="12">
    <mergeCell ref="J182:Q182"/>
    <mergeCell ref="A81:B81"/>
    <mergeCell ref="A44:C44"/>
    <mergeCell ref="B2:H2"/>
    <mergeCell ref="B3:B4"/>
    <mergeCell ref="C3:D3"/>
    <mergeCell ref="E3:F3"/>
    <mergeCell ref="G3:G4"/>
    <mergeCell ref="H3:H4"/>
    <mergeCell ref="B65:D65"/>
    <mergeCell ref="A91:G91"/>
    <mergeCell ref="J27:K27"/>
  </mergeCells>
  <printOptions/>
  <pageMargins left="0.7" right="0.7" top="0.75" bottom="0.75" header="0.3" footer="0.3"/>
  <pageSetup fitToHeight="1" fitToWidth="1" orientation="landscape" paperSize="9" scale="1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computador</dc:creator>
  <cp:keywords/>
  <dc:description/>
  <cp:lastModifiedBy>SISTEMAS IDTQ</cp:lastModifiedBy>
  <cp:lastPrinted>2018-09-12T16:51:53Z</cp:lastPrinted>
  <dcterms:created xsi:type="dcterms:W3CDTF">2010-10-26T14:27:28Z</dcterms:created>
  <dcterms:modified xsi:type="dcterms:W3CDTF">2021-11-29T14:36:09Z</dcterms:modified>
  <cp:category/>
  <cp:version/>
  <cp:contentType/>
  <cp:contentStatus/>
</cp:coreProperties>
</file>