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PLANEACIÓN - IDTQ\Documents\PLANEACION\2024\Plan de Desarrollo\Seguimientos\2. Trimestre I 2024\"/>
    </mc:Choice>
  </mc:AlternateContent>
  <xr:revisionPtr revIDLastSave="0" documentId="13_ncr:1_{0DEF6989-B4E9-4137-9E03-26B81632590B}" xr6:coauthVersionLast="47" xr6:coauthVersionMax="47" xr10:uidLastSave="{00000000-0000-0000-0000-000000000000}"/>
  <bookViews>
    <workbookView xWindow="-120" yWindow="-120" windowWidth="29040" windowHeight="15840" xr2:uid="{00000000-000D-0000-FFFF-FFFF00000000}"/>
  </bookViews>
  <sheets>
    <sheet name="F-PLA-47 IDTQ" sheetId="1" r:id="rId1"/>
    <sheet name="PLAN DE ACCION F-PLA-06" sheetId="2" r:id="rId2"/>
    <sheet name="F-PLA-07-SEGUIMIENTO PLAN DE AC" sheetId="7" r:id="rId3"/>
    <sheet name="F-PLA-39 INVERSION TERRITORIAL" sheetId="5" r:id="rId4"/>
  </sheets>
  <externalReferences>
    <externalReference r:id="rId5"/>
  </externalReferences>
  <definedNames>
    <definedName name="_1._Apoyo_con_equipos_para_la_seguridad_vial_Licenciamiento_de_software_para_comunicaciones" localSheetId="3">#REF!</definedName>
    <definedName name="_1._Apoyo_con_equipos_para_la_seguridad_vial_Licenciamiento_de_software_para_comunicaciones" localSheetId="0">#REF!</definedName>
    <definedName name="_1._Apoyo_con_equipos_para_la_seguridad_vial_Licenciamiento_de_software_para_comunicaciones" localSheetId="1">#REF!</definedName>
    <definedName name="_1._Apoyo_con_equipos_para_la_seguridad_vial_Licenciamiento_de_software_para_comunicaciones">#REF!</definedName>
    <definedName name="_xlnm._FilterDatabase" localSheetId="0" hidden="1">'F-PLA-47 IDTQ'!$A$16:$E$17</definedName>
    <definedName name="_xlnm._FilterDatabase" localSheetId="1" hidden="1">'PLAN DE ACCION F-PLA-06'!$A$10:$BQ$15</definedName>
    <definedName name="aa" localSheetId="3">#REF!</definedName>
    <definedName name="aa" localSheetId="0">#REF!</definedName>
    <definedName name="aa" localSheetId="1">#REF!</definedName>
    <definedName name="aa">#REF!</definedName>
    <definedName name="CODIGO_DIVIPOLA" localSheetId="2">#REF!</definedName>
    <definedName name="CODIGO_DIVIPOLA" localSheetId="0">#REF!</definedName>
    <definedName name="CODIGO_DIVIPOLA" localSheetId="1">#REF!</definedName>
    <definedName name="CODIGO_DIVIPOLA">#REF!</definedName>
    <definedName name="CULTURA">#REF!</definedName>
    <definedName name="DboREGISTRO_LEY_617" localSheetId="2">#REF!</definedName>
    <definedName name="DboREGISTRO_LEY_617" localSheetId="0">#REF!</definedName>
    <definedName name="DboREGISTRO_LEY_617" localSheetId="1">#REF!</definedName>
    <definedName name="DboREGISTRO_LEY_617">#REF!</definedName>
    <definedName name="DDDDDD">#REF!</definedName>
    <definedName name="ff">#REF!</definedName>
    <definedName name="L">#REF!</definedName>
    <definedName name="ll">#REF!</definedName>
    <definedName name="nn">#REF!</definedName>
    <definedName name="ññ" localSheetId="2">#REF!</definedName>
    <definedName name="ññ" localSheetId="0">#REF!</definedName>
    <definedName name="ññ" localSheetId="1">#REF!</definedName>
    <definedName name="ññ">#REF!</definedName>
    <definedName name="p" localSheetId="2">#REF!</definedName>
    <definedName name="p" localSheetId="0">#REF!</definedName>
    <definedName name="p">#REF!</definedName>
    <definedName name="rrr">#REF!</definedName>
    <definedName name="sdf">#REF!</definedName>
    <definedName name="sdfas" localSheetId="2">#REF!</definedName>
    <definedName name="sdfas" localSheetId="0">#REF!</definedName>
    <definedName name="sdfas" localSheetId="1">#REF!</definedName>
    <definedName name="sdfas">#REF!</definedName>
    <definedName name="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5" l="1"/>
  <c r="P16" i="5"/>
  <c r="Z20" i="1"/>
  <c r="Q10" i="7" l="1"/>
  <c r="R10" i="7"/>
  <c r="Z14" i="7"/>
  <c r="BK10" i="7"/>
  <c r="BL10" i="7"/>
  <c r="Q11" i="7"/>
  <c r="R11" i="7"/>
  <c r="BK11" i="7"/>
  <c r="BL11" i="7"/>
  <c r="Q12" i="7"/>
  <c r="R12" i="7"/>
  <c r="BK12" i="7"/>
  <c r="BL12" i="7"/>
  <c r="Q13" i="7"/>
  <c r="R13" i="7"/>
  <c r="BK13" i="7"/>
  <c r="BL13" i="7"/>
  <c r="AA14" i="7"/>
  <c r="AC14" i="7"/>
  <c r="AD14" i="7"/>
  <c r="AF14" i="7"/>
  <c r="BN14" i="7"/>
  <c r="Y14" i="7" l="1"/>
  <c r="U13" i="7" s="1"/>
  <c r="AB14" i="7"/>
  <c r="U11" i="7" l="1"/>
  <c r="U10" i="7"/>
  <c r="U12" i="7"/>
  <c r="E13" i="5" l="1"/>
  <c r="O13" i="5" s="1"/>
  <c r="O14" i="5"/>
  <c r="E15" i="5"/>
  <c r="O15" i="5" s="1"/>
  <c r="E12" i="5"/>
  <c r="O12" i="5" s="1"/>
  <c r="D16" i="5"/>
  <c r="F16" i="5"/>
  <c r="K16" i="5"/>
  <c r="N16" i="5"/>
  <c r="AB12" i="2"/>
  <c r="AB13" i="2"/>
  <c r="AB14" i="2"/>
  <c r="AB11" i="2"/>
  <c r="Z19" i="1"/>
  <c r="Z17" i="1"/>
  <c r="O20" i="1"/>
  <c r="O19" i="1"/>
  <c r="O16" i="5" l="1"/>
  <c r="H12" i="5"/>
  <c r="J12" i="5"/>
  <c r="M12" i="5"/>
  <c r="G15" i="5"/>
  <c r="I15" i="5"/>
  <c r="L15" i="5"/>
  <c r="M15" i="5"/>
  <c r="G14" i="5"/>
  <c r="H14" i="5"/>
  <c r="I14" i="5"/>
  <c r="J14" i="5"/>
  <c r="L14" i="5"/>
  <c r="M14" i="5"/>
  <c r="G12" i="5"/>
  <c r="I12" i="5"/>
  <c r="I16" i="5" s="1"/>
  <c r="L12" i="5"/>
  <c r="H15" i="5"/>
  <c r="J15" i="5"/>
  <c r="G13" i="5"/>
  <c r="H13" i="5"/>
  <c r="I13" i="5"/>
  <c r="J13" i="5"/>
  <c r="L13" i="5"/>
  <c r="M13" i="5"/>
  <c r="E16" i="5"/>
  <c r="L16" i="5" l="1"/>
  <c r="M16" i="5"/>
  <c r="G16" i="5"/>
  <c r="J16" i="5"/>
  <c r="H16" i="5"/>
  <c r="Y18" i="1"/>
  <c r="Y19" i="1"/>
  <c r="Y20" i="1"/>
  <c r="Y17" i="1"/>
  <c r="V18" i="1" l="1"/>
  <c r="V19" i="1"/>
  <c r="V20" i="1"/>
  <c r="V17" i="1"/>
  <c r="X15" i="2"/>
  <c r="AV14" i="2"/>
  <c r="T14" i="2"/>
  <c r="AV13" i="2"/>
  <c r="T13" i="2"/>
  <c r="AV12" i="2"/>
  <c r="T12" i="2"/>
  <c r="AV11" i="2"/>
  <c r="T11" i="2"/>
  <c r="R30" i="1" l="1"/>
  <c r="S25" i="1" s="1"/>
  <c r="S30" i="1" s="1"/>
  <c r="X21" i="1"/>
  <c r="Y30" i="1" s="1"/>
  <c r="W21" i="1"/>
  <c r="Y29" i="1" s="1"/>
  <c r="U21" i="1"/>
  <c r="Y27" i="1" s="1"/>
  <c r="Z18" i="1"/>
  <c r="O18" i="1"/>
  <c r="T21" i="1"/>
  <c r="Y26" i="1" s="1"/>
  <c r="Z26" i="1" s="1"/>
  <c r="O17" i="1"/>
  <c r="C17" i="1"/>
  <c r="Z27" i="1" l="1"/>
  <c r="V21" i="1"/>
  <c r="Y28" i="1" s="1"/>
  <c r="Z28" i="1" s="1"/>
  <c r="Z29" i="1"/>
  <c r="Z30" i="1"/>
  <c r="Y21" i="1"/>
  <c r="Z21" i="1"/>
</calcChain>
</file>

<file path=xl/sharedStrings.xml><?xml version="1.0" encoding="utf-8"?>
<sst xmlns="http://schemas.openxmlformats.org/spreadsheetml/2006/main" count="520" uniqueCount="268">
  <si>
    <t>FORMATO</t>
  </si>
  <si>
    <t>Código F-PLA-47</t>
  </si>
  <si>
    <t>Versión: 07</t>
  </si>
  <si>
    <t xml:space="preserve">Estado de Ejecución Metas y Proyectos
</t>
  </si>
  <si>
    <t>Fecha: 01/06/2022</t>
  </si>
  <si>
    <t>Página 1 de 1</t>
  </si>
  <si>
    <t>Plan de Desarrollo "Tu y Yo Somos Quindío"</t>
  </si>
  <si>
    <t>Unidad Ejecutora Instituto Departamental de Transito del Quindío</t>
  </si>
  <si>
    <t>Proyecto</t>
  </si>
  <si>
    <t>Meta Producto</t>
  </si>
  <si>
    <t>Indicador</t>
  </si>
  <si>
    <t>Meta Física</t>
  </si>
  <si>
    <t>Imputación Presupuestal</t>
  </si>
  <si>
    <t>Presupuesto</t>
  </si>
  <si>
    <t>Observaciones avance cumplimiento de la meta</t>
  </si>
  <si>
    <t>BPIN</t>
  </si>
  <si>
    <t xml:space="preserve">Nombre </t>
  </si>
  <si>
    <t>Valor</t>
  </si>
  <si>
    <t>Código PDD</t>
  </si>
  <si>
    <t>Producto PDD</t>
  </si>
  <si>
    <t>Código Catálogo de Productos MGA</t>
  </si>
  <si>
    <t xml:space="preserve">Producto Catálogo MGA </t>
  </si>
  <si>
    <t>Indicador PDD</t>
  </si>
  <si>
    <t>Código Catálogo de Indicadores MGA</t>
  </si>
  <si>
    <t xml:space="preserve">Indicador Catálogo MGA </t>
  </si>
  <si>
    <t xml:space="preserve">Tipología de Meta
Acumulada (Mantenimiento)
No Acumulada (Incremento) </t>
  </si>
  <si>
    <t>Programada Vigencia (2023)</t>
  </si>
  <si>
    <t>Reprogramada Vigencia (AAAA)</t>
  </si>
  <si>
    <t>Total Vigencia (AAAA)</t>
  </si>
  <si>
    <t>Ejecutada Trimestre</t>
  </si>
  <si>
    <t>Semáforo Cumplimiento</t>
  </si>
  <si>
    <t>Nombre Fuente de Financiacion</t>
  </si>
  <si>
    <t>Código</t>
  </si>
  <si>
    <t>Definitivo</t>
  </si>
  <si>
    <t>Certificados de Disponibilidad</t>
  </si>
  <si>
    <t>Saldo Disponible
(Definitivo-Certificados de Disponibilidad)</t>
  </si>
  <si>
    <t>Compromisos</t>
  </si>
  <si>
    <t>Obligaciones</t>
  </si>
  <si>
    <t>Saldo disponible por 
Comprometer
(Definitivo-compromisos)</t>
  </si>
  <si>
    <t>Semáforo (Compromiso):</t>
  </si>
  <si>
    <t xml:space="preserve">Sobresaliente  (80%  - 100%) </t>
  </si>
  <si>
    <t>Satisfactorio (70% - 79%)</t>
  </si>
  <si>
    <t xml:space="preserve">
Periodo Administrativo</t>
  </si>
  <si>
    <t xml:space="preserve">Medio (60%  - 69%) </t>
  </si>
  <si>
    <t xml:space="preserve">Bajo (40% - 59%) </t>
  </si>
  <si>
    <t>Crítico (0% - 39%)</t>
  </si>
  <si>
    <t>(Compromiso/Ppto Definitivo)</t>
  </si>
  <si>
    <t>Vigencia 1 (2020)</t>
  </si>
  <si>
    <t>Vigencia 2 (2021)</t>
  </si>
  <si>
    <t xml:space="preserve">Vigencia 3 (2022)  </t>
  </si>
  <si>
    <t>Vigencia 4 (2023)</t>
  </si>
  <si>
    <t>202000363-0149</t>
  </si>
  <si>
    <t>Implementación del programa de seguridad vial en el Departamento del Quindío  "TU Y YO POR LA SEGURIDAD VIAL"</t>
  </si>
  <si>
    <t>ND</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</si>
  <si>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</si>
  <si>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</si>
  <si>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</si>
  <si>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</si>
  <si>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Acumulada</t>
  </si>
  <si>
    <t>Otros recursos (Propios de  IDTQ)</t>
  </si>
  <si>
    <t>En la vigencia 2020, a travez del Comité Departamental de Seguridad Vial del Quindío, se dió inicio a la Estrategia  de movilidad saludable segura y sosenible, por medio de la cual se articularán diferentes secretarias para su implementación. Dando la presentación inicial de ella la Secretaria de Salud Departamental del Quindio.</t>
  </si>
  <si>
    <t>Campañas de educación vial, y fomento de la cultura de respeto por las normas de tránsito para mejorar la movilidad y la seguridad en las vias. Fortalecimiento de las estrategias internas e interinstitucionales de seguridad en la via y la movilidad.
En la vigencia 2021 se ha dado acompañamiento con asesoría técnica especializada en la implementación de dicha estratégia. Espacios que han sido generados por la secretaría de salud departamental.</t>
  </si>
  <si>
    <t>Se formuló e implementó la Estrategia de movilidad saludable, segura y sostenible por parte del Instituto Departamental de Transito del Quindío. Con el acompañamiento y el aporte tecnico de las acciones de la Secretaría de  Salud.  Realizando las siguientes actividades de educación y formación a los  diferentes actores viales e Instituciones Educativas  y   el desarrollo de acciones de   control al transito y señalización.</t>
  </si>
  <si>
    <t xml:space="preserve">Se implementó la Estrategia de movilidad saludable, segura y sostenible por parte del Instituto Departamental de Transito del Quindío, realizando  actividades de educación y formación en Seguridad vial en las instituciones educativas, Institución Educativa  Jose María Cordoba del municipio de Córdoba y el  Instituto Genova, donde se había presupuestado $7.000,000, ejecutandose en un 100%, para el tercer trimestre </t>
  </si>
  <si>
    <t xml:space="preserve"> </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</si>
  <si>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</si>
  <si>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</si>
  <si>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</si>
  <si>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</si>
  <si>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Para la formulacion implementacion del programa de formacion cultural de la seguridad en la vía, se requiere la identificación de puntos criticos de accidentalidad, el conocimiento de las caracteristicas de movilidad del departamento y su señalizacion,
Con base en lo anterior se inicio el levantamiento de esta información, para asi  tener los insumos suficientes para desarrollar el programa, por lo que su estado actual es levantamiento de informacion previa.
Sin embargo el IDTQ, ha venido adelantando diversas actividades de formacion cultural de la seguridad en la via  en los Municipios de Salento, Filandia, Circasia, Montenegro, Buenavista, Cordoba, Pijao y Genova, actividades  tales como:
Se realizaron campañas de formación en normas de transito y cultura de la seguridad en la vía y la movilidad fluida en distintas zonas de la jurisdicción del IDTQ. Reforzada dicha labor con los operativos de control del transito en los que se realiza promocion de la seguridad vial.</t>
  </si>
  <si>
    <t>Formulación y Documentación del programa de formación en normas de tránsito y fomento de cultura  de la seguridad en la vía.  inicio a la implementación parcial del mismo por medio campañas enducativas en las insituciones públicas del departamento, asi mismo en las instituciones educativas, orientadas al conocimiento de las normas de transito y la cultura en las vias. Asi mismo por medio de los operativos de control y supervision al transito se realizan campañas de promocion de la cultura vial. Con un alcance a la fecha de 415 personas capacitadas.</t>
  </si>
  <si>
    <t xml:space="preserve">Se implementó el Programa de formación cultural  de la seguridad en la víal , con el desarrollo de las siguientes actividades: 
1. Capacitación de motociclistas en via, en normatividad y cultura vial  en los municipios de Montenegro, Salento y Circasia.                                                                                                                                                                                                                                                                                               2. Capcitación en moto destrezas,  al personal  de los municipios donde el IDTQ tiene  las competencias,  donde se practicaron habilidades y destrezas para la conduccion de motos.                                                                                                                                                                          3. Capacitación a consorcios y contratistas en desarrollos de normatividad, seguridad vial, PESV, en las instalaciones del IDTQ.                                                                                                                                                                                                                                                                                           4. Reunión de socialización para la consecución de recursos de la estrategia de movilidad segura y sostenible con la secretaria de salud departamental.                                                                                                                                                                                                                                                       5. Reunión secretaria de salud Departamental relacionada con la implementación del programa y división de roles y responsabilidades.                                                                                                                                                                                                                                                                                                                                                                                                                                                                                                                   6. Acompañamiento a contratistas para la implementación de pequeñas grades obras, en los municipios de Circasia, Montenegro, Filandia.                                                                                                                                                                                                                                                                7. Soporte en  la señalización para los puntos de derrumbes en la via.   </t>
  </si>
  <si>
    <t>Se implementó el Programa de formación cultural  de la seguridad en la víal , con el desarrollo de las siguientes actividades: 
1. Capacitación de motociclistas en via, en normatividad y cultura vial  en los municipios de Montenegro, Pijao, Circasia y Buena Vista.                                                                                                                                                                                                                                                                                               2. Capcitación y sensibilizacion en el uso del Casco para moto,  a conductores  de los municipios de Circasia, Montenegro, Cordoba, Genova, Pijao, Buenavista, Salento y Filandia donde el IDTQ tiene  las competencias,  donde se practicaron habilidades y destrezas para la conduccion de motos.                                                                                                                                                                          .                                                                                                                                                                                                                                                                                                                                                                                                                                                                                                                                                                                                                                                                                                                                                                                                                                                                                                                                                                                                                                                                                                                                                                                                                                                                                                                           3. Soporte en  la señalización para los puntos de derrumbes en la via a Barragan y Genova   Para dicha actividad de conto con un presupuesto de $ 34,125,000, donde se ejcuto al 100% durante el segundo trimestre</t>
  </si>
  <si>
    <t>Formular e Implementar un programa de control, prevención y atención del tránsito y eL transporte en los municipios y vías de jurisdicción del IDTQ.</t>
  </si>
  <si>
    <t>Documentos de planeación</t>
  </si>
  <si>
    <t>Programa de control y atención del tránsito y en transporte formulado e implementado</t>
  </si>
  <si>
    <t>Documentos de planeación realizados</t>
  </si>
  <si>
    <t>Para la formulacion e implementacion del Programa de control y atención del tránsito y el transporte  se requiere la identificación de puntos criticos de accidentalidad, el conocimiento de las caracteristicas de movilidad del departamento y su señalizacion.
Esta información se inicio a su levantamiento para tener los insumos suficientes para desarrollar el programa. por lo que su estado actual es levantamiento de informacion previa.
El IDTQ, adelanta de manera permanente actividades como operativos de control, supervicion y atencion al transito y el transporte, como parte de la implementacion de su plan estrategico Tu y yo juntos por la seguridad vial. En los Municipios de:
Salento, Filandia, Circasia, Montenegro, Buenavista, Cordoba, Pijao y Genova</t>
  </si>
  <si>
    <t>Formulación y documentación del programa de control, prevencion y atencion del tránsito, en los municipios de la jurisdicción del IDTQ.  inicio a la implementaciónl del mismo. Con los puntos críticos de siniestralidad y control identificados, se programan de acuerdo al programa los operativos diarios de intervención por parte de los agentes de tránsito del ITQ, ejerciendo control permanente sobre las vias del departamento. Con un alcance del 100% de las situaciones de movilidad atendidas efectivamente.</t>
  </si>
  <si>
    <t>Se implemento el  Programa de control y atención del tránsito y en transporte   en las vias de jurisdicción del IDTQ , fortaleciendo la acción de la movilidad y seguridad vial a través de operativos con enfoque especial en : cumplimiento de la normatividad de transito, velocidad e informalidad</t>
  </si>
  <si>
    <t>Se ejecuto el  Programa de control y atención de tránsito y  transporte, realizando 38 operativos  en los Municipios de Salento, Filandia, Circasia y Montenegro, fortaleciendo la acción de la movilidad y seguridad vial a través de operativos con enfoque especial en : cumplimiento de la normatividad de transito, control de velocidad y Transporte informal en el departamento del Quindio, donde se realizaron 128 controles.El IDTQ, adelanta de manera permanente actividades como operativos de control, supervicion y atencion al transito y el transporte, como parte de la implementacion de su plan estrategico Tu y yo juntos por la seguridad vial. En los Municipios de:
Salento, Filandia, Circasia, Montenegro, Buenavista, Cordoba, Pijao y Genova. Para lo cual se Benefició a 557 personas en campañas educativas sobre normas de tránsito, en los municipios de ingerencia del IDTQ.</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</si>
  <si>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</si>
  <si>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</si>
  <si>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</si>
  <si>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</si>
  <si>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Para el diseño e implementacion del programa de señalizacion y demarcacion en los municipios y vias  de jurisdiccion del  Instituto Departamental de Transito del Quindío, se debera documentar el Programa de Señalización y demarcación vial, para lo cual desarrollo las siguinetes actividades:
Se realizo levantamiento previo del aforo y diagnostico de las condiciones de la señalizacion y la demarcación en las vias de su jurisdicción del IDTQ.</t>
  </si>
  <si>
    <t>Formulación y documentación del programa de Señalización y demarcación en los municipios y vías de jurisdicción del IDTQ, inicio a la implementación  del mismo. a la fecha del mes de diciembre se realizaron los diseños para apoyar la implementacion del programa pequeññas grandes obras, asi mismo se ha apoyado con señalización en los  municipios de la jurisdiccion del IDTQ, en lineas de pare, sentidos viales y remarcación.</t>
  </si>
  <si>
    <t>TOTAL</t>
  </si>
  <si>
    <t>SEMAFORO CUMPLIMIENTO</t>
  </si>
  <si>
    <t>No.</t>
  </si>
  <si>
    <t>%</t>
  </si>
  <si>
    <t xml:space="preserve">Sobresaliente  (Entre 80%-100%) </t>
  </si>
  <si>
    <t>Satisfactorio (Entre 70% -79,99%)</t>
  </si>
  <si>
    <t>Elaborado por:</t>
  </si>
  <si>
    <t>Revisado por:</t>
  </si>
  <si>
    <t>Aprobado por:</t>
  </si>
  <si>
    <t>Medio (Entre 60%-69,99%)</t>
  </si>
  <si>
    <t>Certificados</t>
  </si>
  <si>
    <t xml:space="preserve">Martha Elena Giraldo Ramírez </t>
  </si>
  <si>
    <t xml:space="preserve">Luis Alberto Rincón Quintero 
</t>
  </si>
  <si>
    <t>Bajo (Entre 40% - 59,99%)</t>
  </si>
  <si>
    <t>Saldo disponible</t>
  </si>
  <si>
    <t xml:space="preserve">Cargo: Directora Técnica </t>
  </si>
  <si>
    <t>Cargo: Secretario de Despacho</t>
  </si>
  <si>
    <t>Critico (Entre 0% - 39,99%)</t>
  </si>
  <si>
    <t xml:space="preserve">TOTAL </t>
  </si>
  <si>
    <t xml:space="preserve">FORMATO </t>
  </si>
  <si>
    <t xml:space="preserve">CODIGO:  </t>
  </si>
  <si>
    <t xml:space="preserve">F-PLA-06   </t>
  </si>
  <si>
    <t xml:space="preserve">VERSIÓN: </t>
  </si>
  <si>
    <t xml:space="preserve">FECHA: </t>
  </si>
  <si>
    <t>PÁGINA:</t>
  </si>
  <si>
    <t xml:space="preserve"> 1 de 1</t>
  </si>
  <si>
    <t>PLAN DE DESARROLLO DEPARTAMENTAL:   TÚ Y YO SOMOS QUINDÍO</t>
  </si>
  <si>
    <t>LINEA ESTRATÉGICA</t>
  </si>
  <si>
    <t>SECTOR</t>
  </si>
  <si>
    <t>PROGRAMA</t>
  </si>
  <si>
    <t>META PRODUCTO</t>
  </si>
  <si>
    <t>INDICADOR PRODUCTO</t>
  </si>
  <si>
    <t>META FÍSICA</t>
  </si>
  <si>
    <t>PROYECTO</t>
  </si>
  <si>
    <t>POBLACIÓN</t>
  </si>
  <si>
    <t>FECHA DE INICIO   (dd/mm/aaaa)</t>
  </si>
  <si>
    <t>FECHA DE TERMINACIÓN    (dd/mm/aaaa)</t>
  </si>
  <si>
    <t>RESPONSABLE  DEL PROYECTO (Cargo)</t>
  </si>
  <si>
    <t>FUENTE DE RECURSOS</t>
  </si>
  <si>
    <t>GENERO</t>
  </si>
  <si>
    <t>DISTRIBUCIÓN ETÁREA (EDAD)</t>
  </si>
  <si>
    <t xml:space="preserve">GRUPOS ÉTNICOS </t>
  </si>
  <si>
    <t xml:space="preserve">POBLACIÓN VULNERABLE </t>
  </si>
  <si>
    <t>CODIGO</t>
  </si>
  <si>
    <t>NOMBRE</t>
  </si>
  <si>
    <t>CÓDIGO PDD</t>
  </si>
  <si>
    <t>PRODUCTO PDD</t>
  </si>
  <si>
    <t>CÓDIGO CATÁLOGO DE PRODUCTOS MGA</t>
  </si>
  <si>
    <t xml:space="preserve">PRODUCTO CATÁLOGO MGA </t>
  </si>
  <si>
    <t>INDICADOR PDD</t>
  </si>
  <si>
    <t>CÓDIGO CATALOGO DE INDICADOR MGA</t>
  </si>
  <si>
    <t xml:space="preserve">INDICADOR CATÁLOGO MGA </t>
  </si>
  <si>
    <t>PROGRAMADA VIGENCIA</t>
  </si>
  <si>
    <t>REPROGRAMADA VIGENCIA</t>
  </si>
  <si>
    <t>TOTAL VIGENCIA</t>
  </si>
  <si>
    <t>CODIGO BPIN</t>
  </si>
  <si>
    <t xml:space="preserve">NOMBRE PROYECTO </t>
  </si>
  <si>
    <t>PESO DE LA META (%)</t>
  </si>
  <si>
    <t xml:space="preserve">OBJETIVO GENERAL DEL PROYECTO </t>
  </si>
  <si>
    <t xml:space="preserve">OBJETIVOS ESPECIFICOS </t>
  </si>
  <si>
    <t>ACTIVIDADES CUANTIFICADAS</t>
  </si>
  <si>
    <t>VALOR ACTIVIDAD
(EN PESOS )</t>
  </si>
  <si>
    <t>CERTIFICADOS BANCOS EXPEDIDOS</t>
  </si>
  <si>
    <t>CERTIFICADOS BANCOS LIBERADOS Y ANULADOS</t>
  </si>
  <si>
    <t xml:space="preserve">AJUSTES PENDIENTES A REALIZAR </t>
  </si>
  <si>
    <t>SALDO DISPONIBLE</t>
  </si>
  <si>
    <t xml:space="preserve">RUBRO PRESUPUESTAL </t>
  </si>
  <si>
    <t>NOMBRE DEL GASTO (CPC)</t>
  </si>
  <si>
    <t xml:space="preserve">CÓDIGO </t>
  </si>
  <si>
    <t xml:space="preserve">NOMBRE  </t>
  </si>
  <si>
    <t>MUJER</t>
  </si>
  <si>
    <t>HOMBRE</t>
  </si>
  <si>
    <t>Edad Escolar 
(0 - 14 años)</t>
  </si>
  <si>
    <t>Adolescencia
 (15 - 19 años)</t>
  </si>
  <si>
    <t>Edad Económicamente Activa (20-59 años)</t>
  </si>
  <si>
    <t>Adultos Mayores (Mayores a 60 años)</t>
  </si>
  <si>
    <t>Indígena</t>
  </si>
  <si>
    <t>Afrocolombiano</t>
  </si>
  <si>
    <t>Raizal</t>
  </si>
  <si>
    <t>Rom</t>
  </si>
  <si>
    <t xml:space="preserve">Mestiza </t>
  </si>
  <si>
    <t>palenqueras</t>
  </si>
  <si>
    <t xml:space="preserve">Desplazados </t>
  </si>
  <si>
    <t xml:space="preserve">Discapacitados </t>
  </si>
  <si>
    <t xml:space="preserve">Victimas </t>
  </si>
  <si>
    <t>Territorio, Ambiente y Desarrollo Sostenible.</t>
  </si>
  <si>
    <t>Transporte</t>
  </si>
  <si>
    <t>Seguridad de Transporte. “Tú y yo seguros en la vía”.</t>
  </si>
  <si>
    <t>Disminuir el número de lesiones fatales por siniestros de tránsito, a través de la implementación de estrategias que permitan mejorar las condiciones de seguridad en las vías de los municipios de jurisdicción del Instituto Departamental de Tránsito del Quindío.</t>
  </si>
  <si>
    <t>Disminuir los riesgos de accidentes en las vías mediante la formulación e implementación de planes y programas de seguridad vial para el mejoramiento de las condiciones de vida de la población en la jurisdicción del I.D.T.Q</t>
  </si>
  <si>
    <t xml:space="preserve">Estrategia de movilidad saludable, segura y sostenible   implementada </t>
  </si>
  <si>
    <t>2.3.5.02.09.2409009.91134_1</t>
  </si>
  <si>
    <t>Servicios de la administración pública relacionados con el transporte y las comunicaciones - Servicio de promoción y difusión para la seguridad de transporte - Servicios para la comunidad, sociales y personales</t>
  </si>
  <si>
    <t>Director, IDTQ</t>
  </si>
  <si>
    <t>Programa de formación cultural  de la seguridad en la vía implementado.</t>
  </si>
  <si>
    <t>2.3.5.02.09.2409022.91134_1</t>
  </si>
  <si>
    <t>Servicios de la administración pública relacionados con el transporte y las comunicaciones - Servicio de educación informal en seguridad vial - Servicios para la comunidad, sociales y personales</t>
  </si>
  <si>
    <t>Programa de control y atención del tránsito y el transporte implementado</t>
  </si>
  <si>
    <t>2.3.5.02.09.2409014.91134_1</t>
  </si>
  <si>
    <t>Servicios de la administración pública relacionados con el transporte y las comunicaciones - Documentos de planeación - Servicios para la comunidad, sociales y personales</t>
  </si>
  <si>
    <t>Programa de Señalización y Demarcación en los municipios y vías de jurisdicción del IDTQ Implementado</t>
  </si>
  <si>
    <t>2.3.5.02.09.2409039.91134_1</t>
  </si>
  <si>
    <t xml:space="preserve">Servicios de la administración pública relacionados con el transporte y las comunicaciones - Vías con dispositivos de control y señalización - Servicios para la comunidad, sociales y personales </t>
  </si>
  <si>
    <t>Director  IDTQ</t>
  </si>
  <si>
    <t>Norma Consuelo Mantilla Quintero</t>
  </si>
  <si>
    <t>Martha Elena Giraldo Ramírez</t>
  </si>
  <si>
    <t>Luis Alberto Rincon Quintero</t>
  </si>
  <si>
    <t>Cargo: Profesional Universitario</t>
  </si>
  <si>
    <t>Cargo: Directora Técnica</t>
  </si>
  <si>
    <t>Código F-PLA-39</t>
  </si>
  <si>
    <t>INVERSIÓN ENTES TERRITORIALES</t>
  </si>
  <si>
    <t>Version: 01</t>
  </si>
  <si>
    <t xml:space="preserve">PROYECTO </t>
  </si>
  <si>
    <t xml:space="preserve">DESCRIPCIÓN DE LA OBRA FISICA , PROGRAMA Y/O ACTIVIDAD </t>
  </si>
  <si>
    <t xml:space="preserve">MUNICIPIOS </t>
  </si>
  <si>
    <t xml:space="preserve">CODIGO </t>
  </si>
  <si>
    <t xml:space="preserve">NOMBRE </t>
  </si>
  <si>
    <t xml:space="preserve"> ARMENIA </t>
  </si>
  <si>
    <t xml:space="preserve">BUENAVISTA </t>
  </si>
  <si>
    <t xml:space="preserve">CALARCA </t>
  </si>
  <si>
    <t xml:space="preserve">CIRCASIA </t>
  </si>
  <si>
    <t xml:space="preserve">CORDOBA </t>
  </si>
  <si>
    <t xml:space="preserve">FILANDIA </t>
  </si>
  <si>
    <t xml:space="preserve">GENOVA </t>
  </si>
  <si>
    <t xml:space="preserve">TEBAIDA </t>
  </si>
  <si>
    <t xml:space="preserve">MONTENEGRO </t>
  </si>
  <si>
    <t xml:space="preserve">PIJAO </t>
  </si>
  <si>
    <t xml:space="preserve">QUIMBAYA </t>
  </si>
  <si>
    <t xml:space="preserve">SALENTO </t>
  </si>
  <si>
    <t>Vigencia 5 (2024)</t>
  </si>
  <si>
    <t>A 31 de marzo de 2024</t>
  </si>
  <si>
    <t>Recursos</t>
  </si>
  <si>
    <t xml:space="preserve">PROGRAMACIÓN PLAN DE ACCIÓN 
UNIDAD EJECUTORA :  INSTITUTO DEPARTAMENTAL DE TRANSITO - IDTQ -                                        AÑO:   2024 </t>
  </si>
  <si>
    <t>Uriel Enoc Ortiz Diaz</t>
  </si>
  <si>
    <t>Instituto Departamental de Tránsito del Quindío IDTQ</t>
  </si>
  <si>
    <t>Formular e Implementar un programa de control, prevención y atención del tránsito y el transporte en los municipios y vías de jurisdicción del IDTQ.</t>
  </si>
  <si>
    <t>Implementación del programa de seguridad vial en el Departamento del Quindío  "TU Y YO POR LA SEGURIDAD VIAL</t>
  </si>
  <si>
    <t>A marzo 31 de 2024</t>
  </si>
  <si>
    <t>NOMBRE DEL GASTO CPC</t>
  </si>
  <si>
    <t>RUBRO PRESUPUESTAL</t>
  </si>
  <si>
    <t>CÓDIGO CATALOGO DE INDICADORES MGA</t>
  </si>
  <si>
    <t xml:space="preserve">RESPONSABLE </t>
  </si>
  <si>
    <t>ESTRATEGIA</t>
  </si>
  <si>
    <t>Pagina:</t>
  </si>
  <si>
    <t xml:space="preserve">Fecha: </t>
  </si>
  <si>
    <t xml:space="preserve">Version: </t>
  </si>
  <si>
    <t xml:space="preserve">Codigo:  </t>
  </si>
  <si>
    <t>Martha Elena Giraldo Ramirez</t>
  </si>
  <si>
    <t>Norma Consulo Mantilla Quintero</t>
  </si>
  <si>
    <t>DIRECTOR</t>
  </si>
  <si>
    <t>Director IDTQ</t>
  </si>
  <si>
    <t>E</t>
  </si>
  <si>
    <t>P</t>
  </si>
  <si>
    <t>PAGOS</t>
  </si>
  <si>
    <t>OBLIGACIONES</t>
  </si>
  <si>
    <t>COMPROMISOS</t>
  </si>
  <si>
    <t>PRESUPUESTO</t>
  </si>
  <si>
    <t>EJECUTADA</t>
  </si>
  <si>
    <t>PROGRAMADA</t>
  </si>
  <si>
    <t>SUPERVISOR RESPONSABLE</t>
  </si>
  <si>
    <t xml:space="preserve">No. DE 
CONTRATOS </t>
  </si>
  <si>
    <t>Palenqueras</t>
  </si>
  <si>
    <t>VALOR 
(EN PESOS )</t>
  </si>
  <si>
    <t>META FISICA</t>
  </si>
  <si>
    <t>FECHA DE TERMINACIÓN
(dd/mm/aaaa)</t>
  </si>
  <si>
    <t>FECHA DE INICIO
(dd/mm/aaaa)</t>
  </si>
  <si>
    <t>CONTRATOS</t>
  </si>
  <si>
    <t xml:space="preserve">FUENTE DE RECURSOS </t>
  </si>
  <si>
    <t xml:space="preserve">PLAN DE DESARROLLO DEPARTAMENTAL </t>
  </si>
  <si>
    <t>1 de 1</t>
  </si>
  <si>
    <t>F-PLA-07</t>
  </si>
  <si>
    <t>Seguimiento Plan de Acción
Plan de Desarrollo 2020-2023 "Tú y yo somos Quindío"
Instituto Departamental de Tránsito del Quindío - IDTQ
A 31 de marzo de 2024</t>
  </si>
  <si>
    <t>N/A</t>
  </si>
  <si>
    <t>EFRAIN OLARTE AGUDELO - SUBCOMANDANTE</t>
  </si>
  <si>
    <t xml:space="preserve">JUAN DAVID OSPINA - PROFESIONAL UNIVERSITARIO AREA TECNICA </t>
  </si>
  <si>
    <r>
      <t xml:space="preserve">Contando con el Programa de señalización y demarcación debidamente formulado y adoptado por parte de la entidad, se han realizado aplicación e implementación de la señalizacion horizontal de la siguiente manera.
En la intervención  se ha realizado señalizacion horizontal, en los cascos urbanos de los municipios:
</t>
    </r>
    <r>
      <rPr>
        <b/>
        <sz val="12"/>
        <rFont val="Arial"/>
        <family val="2"/>
      </rPr>
      <t xml:space="preserve">CIRCASIA: </t>
    </r>
    <r>
      <rPr>
        <sz val="12"/>
        <rFont val="Arial"/>
        <family val="2"/>
      </rPr>
      <t xml:space="preserve">168 SEÑALES EN METRO CUADRADO ( PARE, PROHIBIDO PARQUEAR, DEMARCACIÓN ZONA ESCOLAR  ETC)
124 METROS LINEALES ( LINEAS DE BORDE DE CALLE)
                                                                                                                                                                                                                                                                                                                                                                                                                                                                                                                                            </t>
    </r>
    <r>
      <rPr>
        <b/>
        <sz val="12"/>
        <rFont val="Arial"/>
        <family val="2"/>
      </rPr>
      <t xml:space="preserve">SALENTO: </t>
    </r>
    <r>
      <rPr>
        <sz val="12"/>
        <rFont val="Arial"/>
        <family val="2"/>
      </rPr>
      <t xml:space="preserve">88 SEÑALES EN METRO CUADRADO( PARE, PROHIBIDO PARQUEAR, DEMARCACIÓN ZONA ESCOLAR  ETC)
</t>
    </r>
    <r>
      <rPr>
        <b/>
        <sz val="12"/>
        <rFont val="Arial"/>
        <family val="2"/>
      </rPr>
      <t>CÓRDOBA:</t>
    </r>
    <r>
      <rPr>
        <sz val="12"/>
        <rFont val="Arial"/>
        <family val="2"/>
      </rPr>
      <t xml:space="preserve"> 79 SEÑALES EN METRO CUADRADO( PARE, PROHIBIDO PARQUEAR, DEMARCACIÓN ZONA ESCOLAR  ETC)
</t>
    </r>
    <r>
      <rPr>
        <b/>
        <sz val="12"/>
        <rFont val="Arial"/>
        <family val="2"/>
      </rPr>
      <t>RIO VERDE:</t>
    </r>
    <r>
      <rPr>
        <sz val="12"/>
        <rFont val="Arial"/>
        <family val="2"/>
      </rPr>
      <t xml:space="preserve"> 64 SEÑALES EN METRO CUADRADO( PARE, PROHIBIDO PARQUEAR, DEMARCACIÓN ZONA ESCOLAR  ETC)
</t>
    </r>
    <r>
      <rPr>
        <b/>
        <sz val="12"/>
        <rFont val="Arial"/>
        <family val="2"/>
      </rPr>
      <t>PIJAO:</t>
    </r>
    <r>
      <rPr>
        <sz val="12"/>
        <rFont val="Arial"/>
        <family val="2"/>
      </rPr>
      <t xml:space="preserve"> 28 SEÑALES EN METRO CUADRADO( PARE, PROHIBIDO PARQUEAR, DEMARCACIÓN ZONA ESCOLAR  ETC)
 </t>
    </r>
  </si>
  <si>
    <r>
      <t xml:space="preserve">Contando con el Programa de señalización y demarcación debidamente formulado y adoptado por parte de la entidad, se han realizado aplicación e implementación de la señalizacion horizontal de la siguiente manera.
En la intervención  se ha realizado señalizacion horizontal, en los cascos urbanos de los municipios:
</t>
    </r>
    <r>
      <rPr>
        <b/>
        <sz val="12"/>
        <rFont val="Arial"/>
        <family val="2"/>
      </rPr>
      <t>PIJAO</t>
    </r>
    <r>
      <rPr>
        <sz val="12"/>
        <rFont val="Arial"/>
        <family val="2"/>
      </rPr>
      <t xml:space="preserve">:  72 MTS2 ( TEXTOS DE PARE, FLECHAS DE GIRO Y  LINEAS DE PARE)  
                                                                                                                                                                                                                                                                                                                                                                                                                                                                                                                                            </t>
    </r>
    <r>
      <rPr>
        <b/>
        <sz val="12"/>
        <rFont val="Arial"/>
        <family val="2"/>
      </rPr>
      <t xml:space="preserve">BUENAVISTA: </t>
    </r>
    <r>
      <rPr>
        <sz val="12"/>
        <color rgb="FFFF0000"/>
        <rFont val="Arial"/>
        <family val="2"/>
      </rPr>
      <t xml:space="preserve"> </t>
    </r>
    <r>
      <rPr>
        <sz val="12"/>
        <rFont val="Arial"/>
        <family val="2"/>
      </rPr>
      <t xml:space="preserve">4 METROS CUADRADOS (  TEXTO ZONA OFICIAL)
 200 METROS LINEALES (MARCACION DE  PARQUEO)
</t>
    </r>
    <r>
      <rPr>
        <b/>
        <sz val="12"/>
        <rFont val="Arial"/>
        <family val="2"/>
      </rPr>
      <t>MONTENEGRO:</t>
    </r>
    <r>
      <rPr>
        <sz val="12"/>
        <rFont val="Arial"/>
        <family val="2"/>
      </rPr>
      <t xml:space="preserve">   120 METROS CUADRADOS( RESALTOS)
</t>
    </r>
    <r>
      <rPr>
        <b/>
        <sz val="12"/>
        <rFont val="Arial"/>
        <family val="2"/>
      </rPr>
      <t>COROBA:</t>
    </r>
    <r>
      <rPr>
        <sz val="12"/>
        <rFont val="Arial"/>
        <family val="2"/>
      </rPr>
      <t xml:space="preserve"> 48 METROS CUADRADOS(RESALTOS )
</t>
    </r>
    <r>
      <rPr>
        <b/>
        <sz val="12"/>
        <rFont val="Arial"/>
        <family val="2"/>
      </rPr>
      <t>TOTALES:</t>
    </r>
    <r>
      <rPr>
        <sz val="12"/>
        <rFont val="Arial"/>
        <family val="2"/>
      </rPr>
      <t xml:space="preserve">  172 METROS CUADRADOS. 200 METROS LINEALES</t>
    </r>
  </si>
  <si>
    <t>La Estrategia de formación cultural  de la seguridad en la vía se ejecuto al 100% durante el cuatrienio anterior.</t>
  </si>
  <si>
    <t>La  Estrategia de movilidad saludable, segura y sostenible se ejecuto al 100% durante el cuatrienio anterior.</t>
  </si>
  <si>
    <t>Se realizó  Programa de control y atención del tránsito y  transporte formulado e implementado  en  60 operativos en  los municipios de : Montenegro, pueblo tapao y circasia y   corredores viales  como:  avenida centenario, cruces, entrada barragán, rio verde. fortaleciendo la acción de la movilidad y seguridad vial.
En el Municipio de Pijao se realizaron  visitas a las instituciones educativas (grados de 9 a 11), empresas de Transporte Público y empleados de la alcaldía del municipio de Pijao, concientizando sobre la conducción de vehículos y el  respeto por las normas de transito.</t>
  </si>
  <si>
    <r>
      <t xml:space="preserve">Se realizo demarcación horizontal longitudinal  en los siguientes municipios:
</t>
    </r>
    <r>
      <rPr>
        <b/>
        <sz val="12"/>
        <rFont val="Arial"/>
        <family val="2"/>
      </rPr>
      <t xml:space="preserve">Filandia: </t>
    </r>
    <r>
      <rPr>
        <sz val="12"/>
        <rFont val="Arial"/>
        <family val="2"/>
      </rPr>
      <t xml:space="preserve">213 señales pintadas en metro cuadrado 
Flecha de frente: 16
Flecha giro derecha: 3
Flecha giro izquierda: 7
Flecha doble derecha: 3
Línea de pare: 13
Pastillas de paso peatonal: 164
Símbolo de pare: 7
</t>
    </r>
    <r>
      <rPr>
        <b/>
        <sz val="12"/>
        <rFont val="Arial"/>
        <family val="2"/>
      </rPr>
      <t>Pijao:</t>
    </r>
    <r>
      <rPr>
        <sz val="12"/>
        <rFont val="Arial"/>
        <family val="2"/>
      </rPr>
      <t xml:space="preserve"> 200 señales pintadas en metro cuadrado.
Flecha de frente: 27
Flecha giro derecha: 6
Flecha giro izquierda: 4
Flecha doble derecha: 3
Flecha doble izquierda: 3
Flecha triple: 2
Línea de pare: 31
Pastillas de paso peatonal: 96
Símbolo de pare: 26
Resaltos físicos: 2
</t>
    </r>
    <r>
      <rPr>
        <b/>
        <sz val="12"/>
        <rFont val="Arial"/>
        <family val="2"/>
      </rPr>
      <t xml:space="preserve">Circasia: </t>
    </r>
    <r>
      <rPr>
        <sz val="12"/>
        <rFont val="Arial"/>
        <family val="2"/>
      </rPr>
      <t xml:space="preserve">24 señales pintadas en metro cuadrado.
Flecha de frente: 3
Flecha giro derecha: 2
Flecha giro izquierda: 2
Flecha doble izquierda: 2
Línea de pare: 4
Pastillas de paso peatonal: 7
Símbolo de pare: 3
Pictograma prohibido parquear: 1
</t>
    </r>
    <r>
      <rPr>
        <b/>
        <sz val="12"/>
        <rFont val="Arial"/>
        <family val="2"/>
      </rPr>
      <t>Salento:</t>
    </r>
    <r>
      <rPr>
        <sz val="12"/>
        <rFont val="Arial"/>
        <family val="2"/>
      </rPr>
      <t xml:space="preserve"> 40 señales pintadas en metro cuadrado.
Flecha de frente: 12
Flecha giro derecha: 6
Flecha giro izquierda: 4
Flecha doble derecha: 3
Flecha doble derecha: 2
Pastillas de paso peatonal: 9
Símbolo de pare: 1
Pictograma prohibido parquear: 3
Total número de señales: 477
Total metros cuadrados aplicados: 	653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</si>
</sst>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quot;$&quot;* #,##0.00_-;\-&quot;$&quot;* #,##0.00_-;_-&quot;$&quot;* &quot;-&quot;??_-;_-@_-"/>
    <numFmt numFmtId="165" formatCode="_([$$-240A]\ * #,##0.00_);_([$$-240A]\ * \(#,##0.00\);_([$$-240A]\ * &quot;-&quot;??_);_(@_)"/>
    <numFmt numFmtId="166" formatCode="_(* #,##0.00_);_(* \(#,##0.00\);_(* &quot;-&quot;??_);_(@_)"/>
    <numFmt numFmtId="167" formatCode="00"/>
    <numFmt numFmtId="168" formatCode="#,##0.000"/>
    <numFmt numFmtId="169" formatCode="0.0"/>
    <numFmt numFmtId="170" formatCode="&quot;$&quot;\ #,##0"/>
    <numFmt numFmtId="171" formatCode="&quot;$&quot;#,##0"/>
    <numFmt numFmtId="172" formatCode="_(&quot;$&quot;\ * #,##0.00_);_(&quot;$&quot;\ * \(#,##0.00\);_(&quot;$&quot;\ * &quot;-&quot;??_);_(@_)"/>
    <numFmt numFmtId="173" formatCode="_(&quot;$&quot;\ * #,##0_);_(&quot;$&quot;\ * \(#,##0\);_(&quot;$&quot;\ * &quot;-&quot;??_);_(@_)"/>
    <numFmt numFmtId="174" formatCode="dd/mm/yy;@"/>
  </numFmts>
  <fonts count="34" x14ac:knownFonts="1">
    <font>
      <sz val="11"/>
      <color theme="1"/>
      <name val="Calibri"/>
      <family val="2"/>
      <scheme val="minor"/>
    </font>
    <font>
      <sz val="11"/>
      <color theme="1"/>
      <name val="Calibri"/>
      <family val="2"/>
      <scheme val="minor"/>
    </font>
    <font>
      <sz val="11"/>
      <name val="Calibri"/>
      <family val="2"/>
    </font>
    <font>
      <sz val="12"/>
      <color rgb="FF000000"/>
      <name val="Arial"/>
      <family val="2"/>
    </font>
    <font>
      <b/>
      <sz val="12"/>
      <name val="Arial"/>
      <family val="2"/>
    </font>
    <font>
      <b/>
      <sz val="10"/>
      <name val="Arial"/>
      <family val="2"/>
    </font>
    <font>
      <sz val="10"/>
      <name val="Arial"/>
      <family val="2"/>
    </font>
    <font>
      <b/>
      <sz val="14"/>
      <name val="Arial"/>
      <family val="2"/>
    </font>
    <font>
      <b/>
      <sz val="12"/>
      <color rgb="FFFFFFFF"/>
      <name val="Arial"/>
      <family val="2"/>
    </font>
    <font>
      <sz val="12"/>
      <name val="Arial"/>
      <family val="2"/>
    </font>
    <font>
      <sz val="11"/>
      <name val="Arial"/>
      <family val="2"/>
    </font>
    <font>
      <sz val="11"/>
      <color rgb="FF000000"/>
      <name val="Arial"/>
      <family val="2"/>
    </font>
    <font>
      <b/>
      <sz val="11"/>
      <color rgb="FF6F6F6E"/>
      <name val="Calibri"/>
      <family val="2"/>
    </font>
    <font>
      <sz val="11"/>
      <color rgb="FF000000"/>
      <name val="Calibri"/>
      <family val="2"/>
    </font>
    <font>
      <b/>
      <sz val="11"/>
      <name val="Arial"/>
      <family val="2"/>
    </font>
    <font>
      <sz val="11"/>
      <color indexed="8"/>
      <name val="Calibri"/>
      <family val="2"/>
    </font>
    <font>
      <sz val="11"/>
      <color theme="1"/>
      <name val="Arial"/>
      <family val="2"/>
    </font>
    <font>
      <sz val="11"/>
      <color indexed="8"/>
      <name val="Arial"/>
      <family val="2"/>
    </font>
    <font>
      <sz val="11"/>
      <color rgb="FFFF0000"/>
      <name val="Arial"/>
      <family val="2"/>
    </font>
    <font>
      <b/>
      <sz val="12"/>
      <color rgb="FF000000"/>
      <name val="Arial"/>
      <family val="2"/>
    </font>
    <font>
      <b/>
      <sz val="10"/>
      <color theme="1"/>
      <name val="Arial"/>
      <family val="2"/>
    </font>
    <font>
      <sz val="10"/>
      <color theme="1"/>
      <name val="Arial"/>
      <family val="2"/>
    </font>
    <font>
      <b/>
      <sz val="10"/>
      <color rgb="FF000000"/>
      <name val="Arial"/>
      <family val="2"/>
    </font>
    <font>
      <sz val="10"/>
      <color rgb="FF000000"/>
      <name val="Arial"/>
      <family val="2"/>
    </font>
    <font>
      <sz val="10"/>
      <color indexed="8"/>
      <name val="Arial"/>
      <family val="2"/>
    </font>
    <font>
      <sz val="10"/>
      <color rgb="FFFF0000"/>
      <name val="Arial"/>
      <family val="2"/>
    </font>
    <font>
      <b/>
      <sz val="11"/>
      <name val="Calibri"/>
      <family val="2"/>
    </font>
    <font>
      <b/>
      <sz val="11"/>
      <color rgb="FF000000"/>
      <name val="Calibri"/>
      <family val="2"/>
    </font>
    <font>
      <sz val="14"/>
      <name val="Arial"/>
      <family val="2"/>
    </font>
    <font>
      <b/>
      <sz val="11"/>
      <color rgb="FF000000"/>
      <name val="Arial"/>
      <family val="2"/>
    </font>
    <font>
      <b/>
      <sz val="14"/>
      <color rgb="FF000000"/>
      <name val="Arial"/>
      <family val="2"/>
    </font>
    <font>
      <b/>
      <sz val="10"/>
      <color indexed="8"/>
      <name val="Arial"/>
      <family val="2"/>
    </font>
    <font>
      <sz val="12"/>
      <color theme="1"/>
      <name val="Arial"/>
      <family val="2"/>
    </font>
    <font>
      <sz val="12"/>
      <color rgb="FFFF0000"/>
      <name val="Arial"/>
      <family val="2"/>
    </font>
  </fonts>
  <fills count="31">
    <fill>
      <patternFill patternType="none"/>
    </fill>
    <fill>
      <patternFill patternType="gray125"/>
    </fill>
    <fill>
      <patternFill patternType="solid">
        <fgColor rgb="FFFFFFFF"/>
        <bgColor indexed="64"/>
      </patternFill>
    </fill>
    <fill>
      <patternFill patternType="solid">
        <fgColor rgb="FF0070C0"/>
        <bgColor indexed="64"/>
      </patternFill>
    </fill>
    <fill>
      <patternFill patternType="solid">
        <fgColor rgb="FF548235"/>
        <bgColor indexed="64"/>
      </patternFill>
    </fill>
    <fill>
      <patternFill patternType="solid">
        <fgColor rgb="FFA8D08E"/>
        <bgColor indexed="64"/>
      </patternFill>
    </fill>
    <fill>
      <patternFill patternType="solid">
        <fgColor rgb="FFB4C7E7"/>
        <bgColor indexed="64"/>
      </patternFill>
    </fill>
    <fill>
      <patternFill patternType="solid">
        <fgColor rgb="FFC5E0B3"/>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ECECEC"/>
        <bgColor indexed="64"/>
      </patternFill>
    </fill>
    <fill>
      <patternFill patternType="solid">
        <fgColor theme="0"/>
        <bgColor indexed="64"/>
      </patternFill>
    </fill>
    <fill>
      <patternFill patternType="solid">
        <fgColor rgb="FFFFFFFF"/>
        <bgColor rgb="FF000000"/>
      </patternFill>
    </fill>
    <fill>
      <patternFill patternType="solid">
        <fgColor theme="0"/>
        <bgColor theme="0"/>
      </patternFill>
    </fill>
    <fill>
      <patternFill patternType="solid">
        <fgColor rgb="FFB4C6E7"/>
        <bgColor rgb="FFB4C6E7"/>
      </patternFill>
    </fill>
    <fill>
      <patternFill patternType="solid">
        <fgColor theme="8" tint="0.59999389629810485"/>
        <bgColor indexed="64"/>
      </patternFill>
    </fill>
    <fill>
      <patternFill patternType="solid">
        <fgColor theme="3" tint="0.39997558519241921"/>
        <bgColor indexed="64"/>
      </patternFill>
    </fill>
    <fill>
      <patternFill patternType="solid">
        <fgColor rgb="FFDADADA"/>
        <bgColor rgb="FFDADADA"/>
      </patternFill>
    </fill>
    <fill>
      <patternFill patternType="solid">
        <fgColor rgb="FFF4B084"/>
        <bgColor rgb="FFDADADA"/>
      </patternFill>
    </fill>
    <fill>
      <patternFill patternType="solid">
        <fgColor theme="8" tint="0.39997558519241921"/>
        <bgColor indexed="64"/>
      </patternFill>
    </fill>
    <fill>
      <patternFill patternType="solid">
        <fgColor rgb="FFBED7EE"/>
        <bgColor indexed="64"/>
      </patternFill>
    </fill>
    <fill>
      <patternFill patternType="solid">
        <fgColor theme="4" tint="0.59999389629810485"/>
        <bgColor indexed="64"/>
      </patternFill>
    </fill>
    <fill>
      <patternFill patternType="solid">
        <fgColor rgb="FFFFFFFF"/>
        <bgColor rgb="FFFFFFFF"/>
      </patternFill>
    </fill>
    <fill>
      <patternFill patternType="solid">
        <fgColor rgb="FFDBDBDB"/>
        <bgColor rgb="FF000000"/>
      </patternFill>
    </fill>
    <fill>
      <patternFill patternType="solid">
        <fgColor rgb="FFB4C6E7"/>
        <bgColor rgb="FF000000"/>
      </patternFill>
    </fill>
    <fill>
      <patternFill patternType="solid">
        <fgColor theme="4" tint="0.59999389629810485"/>
        <bgColor rgb="FF000000"/>
      </patternFill>
    </fill>
    <fill>
      <patternFill patternType="solid">
        <fgColor rgb="FFD9D9D9"/>
        <bgColor rgb="FF000000"/>
      </patternFill>
    </fill>
    <fill>
      <patternFill patternType="solid">
        <fgColor rgb="FFDBDBDB"/>
        <bgColor indexed="64"/>
      </patternFill>
    </fill>
  </fills>
  <borders count="73">
    <border>
      <left/>
      <right/>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522B57"/>
      </left>
      <right style="thin">
        <color rgb="FF522B57"/>
      </right>
      <top style="thin">
        <color rgb="FF522B57"/>
      </top>
      <bottom style="thin">
        <color rgb="FF522B57"/>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indexed="64"/>
      </right>
      <top style="thin">
        <color rgb="FF000000"/>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rgb="FF000000"/>
      </left>
      <right style="thin">
        <color rgb="FF000000"/>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s>
  <cellStyleXfs count="20">
    <xf numFmtId="0" fontId="0" fillId="0" borderId="0"/>
    <xf numFmtId="9" fontId="1" fillId="0" borderId="0" applyFont="0" applyFill="0" applyBorder="0" applyAlignment="0" applyProtection="0"/>
    <xf numFmtId="165" fontId="2" fillId="0" borderId="0">
      <alignment vertical="center"/>
    </xf>
    <xf numFmtId="165" fontId="12" fillId="13" borderId="46">
      <protection locked="0"/>
    </xf>
    <xf numFmtId="43" fontId="13" fillId="0" borderId="0">
      <alignment vertical="top"/>
      <protection locked="0"/>
    </xf>
    <xf numFmtId="166" fontId="15" fillId="0" borderId="0">
      <alignment vertical="top"/>
      <protection locked="0"/>
    </xf>
    <xf numFmtId="9" fontId="15" fillId="0" borderId="0">
      <alignment vertical="top"/>
      <protection locked="0"/>
    </xf>
    <xf numFmtId="165" fontId="1" fillId="0" borderId="0"/>
    <xf numFmtId="9" fontId="13" fillId="0" borderId="0">
      <alignment vertical="top"/>
      <protection locked="0"/>
    </xf>
    <xf numFmtId="9" fontId="1" fillId="0" borderId="0" applyFont="0" applyFill="0" applyBorder="0" applyAlignment="0" applyProtection="0"/>
    <xf numFmtId="9" fontId="13" fillId="0" borderId="0">
      <alignment vertical="top"/>
      <protection locked="0"/>
    </xf>
    <xf numFmtId="0" fontId="16" fillId="0" borderId="0"/>
    <xf numFmtId="0" fontId="11" fillId="0" borderId="0">
      <protection locked="0"/>
    </xf>
    <xf numFmtId="164" fontId="1" fillId="0" borderId="0" applyFont="0" applyFill="0" applyBorder="0" applyAlignment="0" applyProtection="0"/>
    <xf numFmtId="0" fontId="11" fillId="0" borderId="0">
      <protection locked="0"/>
    </xf>
    <xf numFmtId="43" fontId="1" fillId="0" borderId="0" applyFont="0" applyFill="0" applyBorder="0" applyAlignment="0" applyProtection="0"/>
    <xf numFmtId="172" fontId="1" fillId="0" borderId="0" applyFont="0" applyFill="0" applyBorder="0" applyAlignment="0" applyProtection="0"/>
    <xf numFmtId="0" fontId="2" fillId="0" borderId="0">
      <alignment vertical="center"/>
    </xf>
    <xf numFmtId="172" fontId="13" fillId="0" borderId="0">
      <alignment vertical="top"/>
      <protection locked="0"/>
    </xf>
    <xf numFmtId="166" fontId="13" fillId="0" borderId="0">
      <alignment vertical="top"/>
      <protection locked="0"/>
    </xf>
  </cellStyleXfs>
  <cellXfs count="511">
    <xf numFmtId="0" fontId="0" fillId="0" borderId="0" xfId="0"/>
    <xf numFmtId="165" fontId="5" fillId="2" borderId="4" xfId="2" applyFont="1" applyFill="1" applyBorder="1" applyAlignment="1">
      <alignment horizontal="center" vertical="center"/>
    </xf>
    <xf numFmtId="165" fontId="3" fillId="0" borderId="0" xfId="2" applyFont="1" applyAlignment="1"/>
    <xf numFmtId="165" fontId="6" fillId="0" borderId="4" xfId="2" applyFont="1" applyBorder="1" applyAlignment="1">
      <alignment horizontal="left" vertical="center"/>
    </xf>
    <xf numFmtId="165" fontId="9" fillId="0" borderId="0" xfId="2" applyFont="1" applyAlignment="1" applyProtection="1">
      <alignment horizontal="center"/>
      <protection locked="0"/>
    </xf>
    <xf numFmtId="165" fontId="4" fillId="7" borderId="24" xfId="2" applyFont="1" applyFill="1" applyBorder="1" applyAlignment="1" applyProtection="1">
      <alignment horizontal="center" vertical="center" wrapText="1"/>
      <protection locked="0"/>
    </xf>
    <xf numFmtId="165" fontId="4" fillId="7" borderId="13" xfId="2" applyFont="1" applyFill="1" applyBorder="1" applyAlignment="1" applyProtection="1">
      <alignment horizontal="center" vertical="center" wrapText="1"/>
      <protection locked="0"/>
    </xf>
    <xf numFmtId="165" fontId="4" fillId="8" borderId="30" xfId="2" applyFont="1" applyFill="1" applyBorder="1" applyAlignment="1" applyProtection="1">
      <alignment horizontal="center" vertical="center" wrapText="1"/>
      <protection locked="0"/>
    </xf>
    <xf numFmtId="165" fontId="4" fillId="9" borderId="30" xfId="2" applyFont="1" applyFill="1" applyBorder="1" applyAlignment="1" applyProtection="1">
      <alignment horizontal="center" vertical="center" wrapText="1"/>
      <protection locked="0"/>
    </xf>
    <xf numFmtId="165" fontId="4" fillId="10" borderId="30" xfId="2" applyFont="1" applyFill="1" applyBorder="1" applyAlignment="1" applyProtection="1">
      <alignment horizontal="center" vertical="center" wrapText="1"/>
      <protection locked="0"/>
    </xf>
    <xf numFmtId="165" fontId="4" fillId="11" borderId="30" xfId="2" applyFont="1" applyFill="1" applyBorder="1" applyAlignment="1" applyProtection="1">
      <alignment horizontal="center" vertical="center" wrapText="1"/>
      <protection locked="0"/>
    </xf>
    <xf numFmtId="165" fontId="4" fillId="12" borderId="30" xfId="2" applyFont="1" applyFill="1" applyBorder="1" applyAlignment="1" applyProtection="1">
      <alignment horizontal="center" vertical="center" wrapText="1"/>
      <protection locked="0"/>
    </xf>
    <xf numFmtId="165" fontId="4" fillId="7" borderId="37" xfId="2" applyFont="1" applyFill="1" applyBorder="1" applyAlignment="1" applyProtection="1">
      <alignment horizontal="center" vertical="center" wrapText="1"/>
      <protection locked="0"/>
    </xf>
    <xf numFmtId="3" fontId="4" fillId="7" borderId="37" xfId="2" applyNumberFormat="1" applyFont="1" applyFill="1" applyBorder="1" applyAlignment="1" applyProtection="1">
      <alignment horizontal="center" vertical="center" wrapText="1"/>
      <protection locked="0"/>
    </xf>
    <xf numFmtId="165" fontId="4" fillId="5" borderId="40" xfId="2" applyFont="1" applyFill="1" applyBorder="1" applyAlignment="1" applyProtection="1">
      <alignment horizontal="center" vertical="center"/>
      <protection locked="0"/>
    </xf>
    <xf numFmtId="165" fontId="4" fillId="5" borderId="41" xfId="2" applyFont="1" applyFill="1" applyBorder="1" applyAlignment="1" applyProtection="1">
      <alignment horizontal="center" vertical="center"/>
      <protection locked="0"/>
    </xf>
    <xf numFmtId="165" fontId="4" fillId="5" borderId="42" xfId="2" applyFont="1" applyFill="1" applyBorder="1" applyAlignment="1" applyProtection="1">
      <alignment horizontal="center" vertical="center"/>
      <protection locked="0"/>
    </xf>
    <xf numFmtId="165" fontId="10" fillId="0" borderId="43" xfId="2" applyFont="1" applyBorder="1" applyAlignment="1">
      <alignment horizontal="center" vertical="center" wrapText="1"/>
    </xf>
    <xf numFmtId="165" fontId="10" fillId="0" borderId="44" xfId="2" applyFont="1" applyBorder="1" applyAlignment="1">
      <alignment horizontal="justify" vertical="center" wrapText="1"/>
    </xf>
    <xf numFmtId="0" fontId="10" fillId="0" borderId="44" xfId="2" applyNumberFormat="1" applyFont="1" applyBorder="1" applyAlignment="1">
      <alignment horizontal="center" vertical="center" wrapText="1"/>
    </xf>
    <xf numFmtId="165" fontId="10" fillId="0" borderId="45" xfId="2" applyFont="1" applyBorder="1" applyAlignment="1">
      <alignment horizontal="justify" vertical="center" wrapText="1"/>
    </xf>
    <xf numFmtId="165" fontId="11" fillId="0" borderId="43" xfId="2" applyFont="1" applyBorder="1" applyAlignment="1">
      <alignment horizontal="center" vertical="center" wrapText="1"/>
    </xf>
    <xf numFmtId="165" fontId="10" fillId="0" borderId="43" xfId="3" applyFont="1" applyFill="1" applyBorder="1" applyAlignment="1" applyProtection="1">
      <alignment horizontal="center" vertical="center" wrapText="1"/>
    </xf>
    <xf numFmtId="1" fontId="11" fillId="0" borderId="44" xfId="4" applyNumberFormat="1" applyFont="1" applyBorder="1" applyAlignment="1" applyProtection="1">
      <alignment horizontal="center" vertical="center"/>
    </xf>
    <xf numFmtId="1" fontId="11" fillId="0" borderId="4" xfId="4" applyNumberFormat="1" applyFont="1" applyBorder="1" applyAlignment="1" applyProtection="1">
      <alignment horizontal="center" vertical="center"/>
    </xf>
    <xf numFmtId="9" fontId="14" fillId="0" borderId="47" xfId="2" applyNumberFormat="1" applyFont="1" applyBorder="1" applyAlignment="1" applyProtection="1">
      <alignment horizontal="center" vertical="center"/>
      <protection locked="0"/>
    </xf>
    <xf numFmtId="165" fontId="11" fillId="15" borderId="48" xfId="2" applyFont="1" applyFill="1" applyBorder="1" applyAlignment="1">
      <alignment horizontal="center" vertical="center" wrapText="1"/>
    </xf>
    <xf numFmtId="0" fontId="11" fillId="15" borderId="48" xfId="2" applyNumberFormat="1" applyFont="1" applyFill="1" applyBorder="1" applyAlignment="1">
      <alignment horizontal="center" vertical="center" wrapText="1"/>
    </xf>
    <xf numFmtId="165" fontId="9" fillId="0" borderId="0" xfId="2" applyFont="1" applyAlignment="1" applyProtection="1">
      <protection locked="0"/>
    </xf>
    <xf numFmtId="165" fontId="10" fillId="0" borderId="50" xfId="2" applyFont="1" applyBorder="1" applyAlignment="1">
      <alignment horizontal="center" vertical="center" wrapText="1"/>
    </xf>
    <xf numFmtId="165" fontId="10" fillId="0" borderId="4" xfId="2" applyFont="1" applyBorder="1" applyAlignment="1">
      <alignment horizontal="justify" vertical="center" wrapText="1"/>
    </xf>
    <xf numFmtId="0" fontId="10" fillId="0" borderId="4" xfId="2" applyNumberFormat="1" applyFont="1" applyBorder="1" applyAlignment="1">
      <alignment horizontal="center" vertical="center" wrapText="1"/>
    </xf>
    <xf numFmtId="165" fontId="10" fillId="0" borderId="51" xfId="2" applyFont="1" applyBorder="1" applyAlignment="1">
      <alignment horizontal="justify" vertical="center" wrapText="1"/>
    </xf>
    <xf numFmtId="165" fontId="11" fillId="0" borderId="50" xfId="2" applyFont="1" applyBorder="1" applyAlignment="1">
      <alignment horizontal="center" vertical="center" wrapText="1"/>
    </xf>
    <xf numFmtId="9" fontId="14" fillId="0" borderId="52" xfId="2" applyNumberFormat="1" applyFont="1" applyBorder="1" applyAlignment="1" applyProtection="1">
      <alignment horizontal="center" vertical="center"/>
      <protection locked="0"/>
    </xf>
    <xf numFmtId="165" fontId="10" fillId="0" borderId="22" xfId="2" applyFont="1" applyBorder="1" applyAlignment="1">
      <alignment horizontal="center" vertical="center" wrapText="1"/>
    </xf>
    <xf numFmtId="165" fontId="10" fillId="0" borderId="23" xfId="2" applyFont="1" applyBorder="1" applyAlignment="1">
      <alignment horizontal="justify" vertical="center" wrapText="1"/>
    </xf>
    <xf numFmtId="0" fontId="10" fillId="0" borderId="23" xfId="2" applyNumberFormat="1" applyFont="1" applyBorder="1" applyAlignment="1">
      <alignment horizontal="center" vertical="center" wrapText="1"/>
    </xf>
    <xf numFmtId="165" fontId="10" fillId="0" borderId="24" xfId="2" applyFont="1" applyBorder="1" applyAlignment="1">
      <alignment horizontal="justify" vertical="center" wrapText="1"/>
    </xf>
    <xf numFmtId="165" fontId="11" fillId="0" borderId="22" xfId="2" applyFont="1" applyBorder="1" applyAlignment="1">
      <alignment horizontal="center" vertical="center" wrapText="1"/>
    </xf>
    <xf numFmtId="165" fontId="10" fillId="0" borderId="29" xfId="3" applyFont="1" applyFill="1" applyBorder="1" applyAlignment="1" applyProtection="1">
      <alignment horizontal="center" vertical="center" wrapText="1"/>
    </xf>
    <xf numFmtId="1" fontId="11" fillId="0" borderId="23" xfId="4" applyNumberFormat="1" applyFont="1" applyBorder="1" applyAlignment="1" applyProtection="1">
      <alignment horizontal="center" vertical="center"/>
    </xf>
    <xf numFmtId="165" fontId="11" fillId="15" borderId="22" xfId="2" applyFont="1" applyFill="1" applyBorder="1" applyAlignment="1">
      <alignment horizontal="center" vertical="center" wrapText="1"/>
    </xf>
    <xf numFmtId="0" fontId="11" fillId="15" borderId="24" xfId="2" applyNumberFormat="1" applyFont="1" applyFill="1" applyBorder="1" applyAlignment="1">
      <alignment horizontal="center" vertical="center" wrapText="1"/>
    </xf>
    <xf numFmtId="10" fontId="14" fillId="0" borderId="24" xfId="2" applyNumberFormat="1" applyFont="1" applyBorder="1" applyAlignment="1" applyProtection="1">
      <alignment horizontal="center" vertical="center"/>
      <protection locked="0"/>
    </xf>
    <xf numFmtId="165" fontId="4" fillId="0" borderId="54" xfId="2" applyFont="1" applyBorder="1" applyProtection="1">
      <alignment vertical="center"/>
      <protection locked="0"/>
    </xf>
    <xf numFmtId="165" fontId="4" fillId="0" borderId="55" xfId="2" applyFont="1" applyBorder="1" applyAlignment="1" applyProtection="1">
      <protection locked="0"/>
    </xf>
    <xf numFmtId="165" fontId="4" fillId="0" borderId="55" xfId="2" applyFont="1" applyBorder="1" applyAlignment="1" applyProtection="1">
      <alignment horizontal="center" vertical="center"/>
      <protection locked="0"/>
    </xf>
    <xf numFmtId="165" fontId="4" fillId="0" borderId="55" xfId="2" applyFont="1" applyBorder="1" applyAlignment="1" applyProtection="1">
      <alignment horizontal="justify"/>
      <protection locked="0"/>
    </xf>
    <xf numFmtId="165" fontId="4" fillId="0" borderId="55" xfId="2" applyFont="1" applyBorder="1" applyAlignment="1" applyProtection="1">
      <alignment horizontal="center"/>
      <protection locked="0"/>
    </xf>
    <xf numFmtId="9" fontId="4" fillId="0" borderId="55" xfId="6" applyFont="1" applyBorder="1" applyAlignment="1">
      <alignment horizontal="right"/>
      <protection locked="0"/>
    </xf>
    <xf numFmtId="9" fontId="4" fillId="0" borderId="56" xfId="6" applyFont="1" applyBorder="1" applyAlignment="1">
      <alignment horizontal="right"/>
      <protection locked="0"/>
    </xf>
    <xf numFmtId="166" fontId="4" fillId="0" borderId="57" xfId="5" applyFont="1" applyBorder="1" applyAlignment="1">
      <alignment horizontal="right" vertical="center"/>
      <protection locked="0"/>
    </xf>
    <xf numFmtId="10" fontId="14" fillId="0" borderId="58" xfId="2" applyNumberFormat="1" applyFont="1" applyBorder="1" applyAlignment="1" applyProtection="1">
      <alignment horizontal="center" vertical="center"/>
      <protection locked="0"/>
    </xf>
    <xf numFmtId="9" fontId="9" fillId="0" borderId="59" xfId="6" applyFont="1" applyBorder="1" applyAlignment="1">
      <protection locked="0"/>
    </xf>
    <xf numFmtId="165" fontId="9" fillId="0" borderId="59" xfId="2" applyFont="1" applyBorder="1" applyAlignment="1" applyProtection="1">
      <protection locked="0"/>
    </xf>
    <xf numFmtId="165" fontId="9" fillId="0" borderId="58" xfId="2" applyFont="1" applyBorder="1" applyAlignment="1" applyProtection="1">
      <protection locked="0"/>
    </xf>
    <xf numFmtId="165" fontId="9" fillId="0" borderId="0" xfId="2" applyFont="1" applyAlignment="1" applyProtection="1">
      <alignment horizontal="center" vertical="center"/>
      <protection locked="0"/>
    </xf>
    <xf numFmtId="165" fontId="9" fillId="0" borderId="0" xfId="2" applyFont="1" applyAlignment="1" applyProtection="1">
      <alignment horizontal="justify"/>
      <protection locked="0"/>
    </xf>
    <xf numFmtId="9" fontId="9" fillId="0" borderId="0" xfId="6" applyFont="1" applyAlignment="1">
      <alignment horizontal="right"/>
      <protection locked="0"/>
    </xf>
    <xf numFmtId="3" fontId="9" fillId="0" borderId="0" xfId="2" applyNumberFormat="1" applyFont="1" applyAlignment="1" applyProtection="1">
      <alignment horizontal="right"/>
      <protection locked="0"/>
    </xf>
    <xf numFmtId="3" fontId="9" fillId="0" borderId="0" xfId="2" applyNumberFormat="1" applyFont="1" applyAlignment="1" applyProtection="1">
      <alignment horizontal="right" vertical="center"/>
      <protection locked="0"/>
    </xf>
    <xf numFmtId="9" fontId="9" fillId="0" borderId="0" xfId="6" applyFont="1" applyAlignment="1">
      <protection locked="0"/>
    </xf>
    <xf numFmtId="165" fontId="4" fillId="0" borderId="17" xfId="2" applyFont="1" applyBorder="1" applyAlignment="1">
      <alignment vertical="center" wrapText="1"/>
    </xf>
    <xf numFmtId="165" fontId="4" fillId="0" borderId="18" xfId="2" applyFont="1" applyBorder="1" applyAlignment="1">
      <alignment horizontal="center" vertical="center" wrapText="1"/>
    </xf>
    <xf numFmtId="165" fontId="4" fillId="0" borderId="19" xfId="2" applyFont="1" applyBorder="1" applyAlignment="1">
      <alignment horizontal="center" vertical="center" wrapText="1"/>
    </xf>
    <xf numFmtId="3" fontId="9" fillId="0" borderId="0" xfId="7" applyNumberFormat="1" applyFont="1" applyAlignment="1" applyProtection="1">
      <alignment horizontal="right" vertical="center"/>
      <protection locked="0"/>
    </xf>
    <xf numFmtId="165" fontId="9" fillId="0" borderId="50" xfId="2" applyFont="1" applyBorder="1" applyAlignment="1">
      <alignment vertical="center" wrapText="1"/>
    </xf>
    <xf numFmtId="1" fontId="9" fillId="8" borderId="4" xfId="2" applyNumberFormat="1" applyFont="1" applyFill="1" applyBorder="1" applyAlignment="1" applyProtection="1">
      <alignment horizontal="center" vertical="center" wrapText="1"/>
      <protection locked="0"/>
    </xf>
    <xf numFmtId="9" fontId="3" fillId="0" borderId="52" xfId="8" applyFont="1" applyBorder="1" applyAlignment="1">
      <alignment horizontal="center" vertical="center" wrapText="1"/>
      <protection locked="0"/>
    </xf>
    <xf numFmtId="3" fontId="4" fillId="0" borderId="0" xfId="7" applyNumberFormat="1" applyFont="1" applyAlignment="1" applyProtection="1">
      <alignment horizontal="center" vertical="center"/>
      <protection locked="0"/>
    </xf>
    <xf numFmtId="1" fontId="3" fillId="9" borderId="4" xfId="2" applyNumberFormat="1" applyFont="1" applyFill="1" applyBorder="1" applyAlignment="1" applyProtection="1">
      <alignment horizontal="center" vertical="center" wrapText="1"/>
      <protection locked="0"/>
    </xf>
    <xf numFmtId="9" fontId="9" fillId="0" borderId="0" xfId="9" applyFont="1" applyFill="1" applyBorder="1" applyAlignment="1" applyProtection="1">
      <alignment horizontal="center" vertical="center"/>
      <protection locked="0"/>
    </xf>
    <xf numFmtId="165" fontId="3" fillId="0" borderId="4" xfId="2" applyFont="1" applyBorder="1" applyAlignment="1">
      <alignment horizontal="justify" vertical="center" wrapText="1"/>
    </xf>
    <xf numFmtId="165" fontId="3" fillId="0" borderId="51" xfId="2" applyFont="1" applyBorder="1" applyAlignment="1">
      <alignment horizontal="justify" vertical="center" wrapText="1"/>
    </xf>
    <xf numFmtId="165" fontId="3" fillId="0" borderId="60" xfId="2" applyFont="1" applyBorder="1" applyAlignment="1">
      <alignment horizontal="justify" vertical="center" wrapText="1"/>
    </xf>
    <xf numFmtId="1" fontId="3" fillId="10" borderId="4" xfId="2" applyNumberFormat="1" applyFont="1" applyFill="1" applyBorder="1" applyAlignment="1" applyProtection="1">
      <alignment horizontal="center" vertical="center" wrapText="1"/>
      <protection locked="0"/>
    </xf>
    <xf numFmtId="10" fontId="9" fillId="0" borderId="0" xfId="9" applyNumberFormat="1" applyFont="1" applyFill="1" applyBorder="1" applyAlignment="1" applyProtection="1">
      <alignment horizontal="center" vertical="center"/>
      <protection locked="0"/>
    </xf>
    <xf numFmtId="1" fontId="3" fillId="11" borderId="4" xfId="2" applyNumberFormat="1" applyFont="1" applyFill="1" applyBorder="1" applyAlignment="1" applyProtection="1">
      <alignment horizontal="center" vertical="center" wrapText="1"/>
      <protection locked="0"/>
    </xf>
    <xf numFmtId="1" fontId="3" fillId="12" borderId="4" xfId="2" applyNumberFormat="1" applyFont="1" applyFill="1" applyBorder="1" applyAlignment="1" applyProtection="1">
      <alignment horizontal="center" vertical="center" wrapText="1"/>
      <protection locked="0"/>
    </xf>
    <xf numFmtId="165" fontId="19" fillId="0" borderId="40" xfId="2" applyFont="1" applyBorder="1">
      <alignment vertical="center"/>
    </xf>
    <xf numFmtId="1" fontId="19" fillId="0" borderId="41" xfId="2" applyNumberFormat="1" applyFont="1" applyBorder="1" applyAlignment="1">
      <alignment horizontal="center" vertical="center" wrapText="1"/>
    </xf>
    <xf numFmtId="9" fontId="19" fillId="0" borderId="42" xfId="8" applyFont="1" applyBorder="1" applyAlignment="1" applyProtection="1">
      <alignment horizontal="center" vertical="center" wrapText="1"/>
    </xf>
    <xf numFmtId="3" fontId="4" fillId="0" borderId="0" xfId="2" applyNumberFormat="1" applyFont="1" applyAlignment="1" applyProtection="1">
      <alignment horizontal="center" vertical="center"/>
      <protection locked="0"/>
    </xf>
    <xf numFmtId="3" fontId="9" fillId="0" borderId="0" xfId="2" applyNumberFormat="1" applyFont="1" applyAlignment="1" applyProtection="1">
      <alignment horizontal="left" vertical="center"/>
      <protection locked="0"/>
    </xf>
    <xf numFmtId="167" fontId="9" fillId="0" borderId="0" xfId="2" applyNumberFormat="1" applyFont="1" applyAlignment="1" applyProtection="1">
      <alignment horizontal="center" vertical="center"/>
      <protection locked="0"/>
    </xf>
    <xf numFmtId="3" fontId="9" fillId="0" borderId="0" xfId="2" applyNumberFormat="1" applyFont="1" applyAlignment="1" applyProtection="1">
      <alignment horizontal="center" vertical="center"/>
      <protection locked="0"/>
    </xf>
    <xf numFmtId="9" fontId="9" fillId="0" borderId="0" xfId="6" applyFont="1" applyAlignment="1">
      <alignment horizontal="right" vertical="center"/>
      <protection locked="0"/>
    </xf>
    <xf numFmtId="3" fontId="4" fillId="0" borderId="0" xfId="2" applyNumberFormat="1" applyFont="1" applyAlignment="1" applyProtection="1">
      <alignment horizontal="left" vertical="center"/>
      <protection locked="0"/>
    </xf>
    <xf numFmtId="3" fontId="4" fillId="0" borderId="0" xfId="2" applyNumberFormat="1" applyFont="1" applyAlignment="1" applyProtection="1">
      <alignment horizontal="right" vertical="center"/>
      <protection locked="0"/>
    </xf>
    <xf numFmtId="9" fontId="9" fillId="0" borderId="0" xfId="10" applyFont="1" applyAlignment="1">
      <alignment horizontal="center" vertical="center"/>
      <protection locked="0"/>
    </xf>
    <xf numFmtId="168" fontId="9" fillId="0" borderId="0" xfId="2" applyNumberFormat="1" applyFont="1" applyAlignment="1" applyProtection="1">
      <alignment horizontal="right"/>
      <protection locked="0"/>
    </xf>
    <xf numFmtId="165" fontId="2" fillId="0" borderId="0" xfId="2">
      <alignment vertical="center"/>
    </xf>
    <xf numFmtId="0" fontId="21" fillId="0" borderId="0" xfId="0" applyFont="1"/>
    <xf numFmtId="0" fontId="20" fillId="0" borderId="4" xfId="0" applyFont="1" applyBorder="1" applyAlignment="1" applyProtection="1">
      <alignment horizontal="center" vertical="center"/>
      <protection locked="0"/>
    </xf>
    <xf numFmtId="0" fontId="21" fillId="16" borderId="0" xfId="0" applyFont="1" applyFill="1" applyAlignment="1" applyProtection="1">
      <alignment horizontal="center" vertical="center"/>
      <protection locked="0"/>
    </xf>
    <xf numFmtId="0" fontId="21" fillId="0" borderId="0" xfId="0" applyFont="1" applyProtection="1">
      <protection locked="0"/>
    </xf>
    <xf numFmtId="0" fontId="22" fillId="0" borderId="4" xfId="0" applyFont="1" applyBorder="1" applyAlignment="1">
      <alignment horizontal="center"/>
    </xf>
    <xf numFmtId="14" fontId="22" fillId="0" borderId="4" xfId="0" applyNumberFormat="1" applyFont="1" applyBorder="1" applyAlignment="1">
      <alignment horizontal="center" wrapText="1"/>
    </xf>
    <xf numFmtId="3" fontId="22" fillId="0" borderId="4" xfId="0" applyNumberFormat="1" applyFont="1" applyBorder="1" applyAlignment="1" applyProtection="1">
      <alignment horizontal="center" vertical="center" wrapText="1"/>
      <protection locked="0"/>
    </xf>
    <xf numFmtId="0" fontId="20" fillId="0" borderId="61" xfId="0" applyFont="1" applyBorder="1" applyAlignment="1" applyProtection="1">
      <alignment vertical="center"/>
      <protection locked="0"/>
    </xf>
    <xf numFmtId="0" fontId="20" fillId="0" borderId="26" xfId="0" applyFont="1" applyBorder="1" applyAlignment="1" applyProtection="1">
      <alignment vertical="center"/>
      <protection locked="0"/>
    </xf>
    <xf numFmtId="0" fontId="20" fillId="0" borderId="33" xfId="0" applyFont="1" applyBorder="1" applyAlignment="1" applyProtection="1">
      <alignment vertical="center"/>
      <protection locked="0"/>
    </xf>
    <xf numFmtId="0" fontId="20" fillId="0" borderId="48" xfId="0" applyFont="1" applyBorder="1" applyAlignment="1" applyProtection="1">
      <alignment vertical="center"/>
      <protection locked="0"/>
    </xf>
    <xf numFmtId="0" fontId="22" fillId="17" borderId="61" xfId="11" applyFont="1" applyFill="1" applyBorder="1" applyAlignment="1">
      <alignment horizontal="center" vertical="center"/>
    </xf>
    <xf numFmtId="0" fontId="21" fillId="19" borderId="62" xfId="0" applyFont="1" applyFill="1" applyBorder="1"/>
    <xf numFmtId="0" fontId="21" fillId="19" borderId="60" xfId="0" applyFont="1" applyFill="1" applyBorder="1"/>
    <xf numFmtId="0" fontId="22" fillId="17" borderId="33" xfId="11" applyFont="1" applyFill="1" applyBorder="1" applyAlignment="1">
      <alignment horizontal="center" vertical="center"/>
    </xf>
    <xf numFmtId="0" fontId="21" fillId="16" borderId="0" xfId="11" applyFont="1" applyFill="1" applyAlignment="1">
      <alignment horizontal="center" vertical="center"/>
    </xf>
    <xf numFmtId="0" fontId="21" fillId="0" borderId="0" xfId="11" applyFont="1"/>
    <xf numFmtId="1" fontId="22" fillId="20" borderId="4" xfId="11" applyNumberFormat="1" applyFont="1" applyFill="1" applyBorder="1" applyAlignment="1">
      <alignment horizontal="center" vertical="center" wrapText="1"/>
    </xf>
    <xf numFmtId="0" fontId="22" fillId="20" borderId="4" xfId="11" applyFont="1" applyFill="1" applyBorder="1" applyAlignment="1">
      <alignment horizontal="center" vertical="center" wrapText="1"/>
    </xf>
    <xf numFmtId="0" fontId="20" fillId="20" borderId="4" xfId="11" applyFont="1" applyFill="1" applyBorder="1" applyAlignment="1" applyProtection="1">
      <alignment horizontal="center" vertical="center" wrapText="1"/>
      <protection locked="0"/>
    </xf>
    <xf numFmtId="169" fontId="22" fillId="20" borderId="4" xfId="11" applyNumberFormat="1" applyFont="1" applyFill="1" applyBorder="1" applyAlignment="1">
      <alignment horizontal="center" vertical="center" wrapText="1"/>
    </xf>
    <xf numFmtId="170" fontId="22" fillId="20" borderId="4" xfId="11" applyNumberFormat="1" applyFont="1" applyFill="1" applyBorder="1" applyAlignment="1">
      <alignment horizontal="center" vertical="center" wrapText="1"/>
    </xf>
    <xf numFmtId="0" fontId="22" fillId="21" borderId="63" xfId="0" applyFont="1" applyFill="1" applyBorder="1" applyAlignment="1">
      <alignment vertical="center" wrapText="1"/>
    </xf>
    <xf numFmtId="0" fontId="22" fillId="21" borderId="64" xfId="0" applyFont="1" applyFill="1" applyBorder="1" applyAlignment="1">
      <alignment vertical="center" wrapText="1"/>
    </xf>
    <xf numFmtId="0" fontId="22" fillId="20" borderId="4" xfId="11" applyFont="1" applyFill="1" applyBorder="1" applyAlignment="1">
      <alignment horizontal="center" vertical="center" textRotation="90" wrapText="1"/>
    </xf>
    <xf numFmtId="49" fontId="22" fillId="20" borderId="4" xfId="11" applyNumberFormat="1" applyFont="1" applyFill="1" applyBorder="1" applyAlignment="1">
      <alignment horizontal="center" vertical="center" textRotation="90" wrapText="1"/>
    </xf>
    <xf numFmtId="0" fontId="21" fillId="0" borderId="0" xfId="11" applyFont="1" applyAlignment="1">
      <alignment horizontal="center"/>
    </xf>
    <xf numFmtId="0" fontId="21" fillId="22" borderId="54" xfId="0" applyFont="1" applyFill="1" applyBorder="1"/>
    <xf numFmtId="0" fontId="21" fillId="22" borderId="55" xfId="0" applyFont="1" applyFill="1" applyBorder="1"/>
    <xf numFmtId="171" fontId="20" fillId="22" borderId="66" xfId="0" applyNumberFormat="1" applyFont="1" applyFill="1" applyBorder="1" applyAlignment="1">
      <alignment vertical="center"/>
    </xf>
    <xf numFmtId="171" fontId="20" fillId="22" borderId="55" xfId="0" applyNumberFormat="1" applyFont="1" applyFill="1" applyBorder="1" applyAlignment="1">
      <alignment vertical="center"/>
    </xf>
    <xf numFmtId="0" fontId="21" fillId="22" borderId="56" xfId="0" applyFont="1" applyFill="1" applyBorder="1"/>
    <xf numFmtId="0" fontId="25" fillId="0" borderId="0" xfId="0" applyFont="1"/>
    <xf numFmtId="164" fontId="21" fillId="0" borderId="0" xfId="0" applyNumberFormat="1" applyFont="1"/>
    <xf numFmtId="0" fontId="21" fillId="0" borderId="4" xfId="0" applyFont="1" applyBorder="1" applyAlignment="1">
      <alignment horizontal="center" vertical="center"/>
    </xf>
    <xf numFmtId="0" fontId="23" fillId="0" borderId="44" xfId="0" applyFont="1" applyBorder="1" applyAlignment="1">
      <alignment horizontal="justify" vertical="center" wrapText="1"/>
    </xf>
    <xf numFmtId="1" fontId="23" fillId="0" borderId="44" xfId="0" applyNumberFormat="1" applyFont="1" applyBorder="1" applyAlignment="1">
      <alignment horizontal="center" vertical="center" wrapText="1"/>
    </xf>
    <xf numFmtId="1" fontId="23" fillId="0" borderId="25" xfId="0" applyNumberFormat="1" applyFont="1" applyBorder="1" applyAlignment="1">
      <alignment horizontal="justify" vertical="center" wrapText="1"/>
    </xf>
    <xf numFmtId="0" fontId="23" fillId="0" borderId="44" xfId="0" applyFont="1" applyBorder="1" applyAlignment="1">
      <alignment horizontal="center" vertical="center" wrapText="1"/>
    </xf>
    <xf numFmtId="1" fontId="23" fillId="0" borderId="63" xfId="12" applyNumberFormat="1" applyFont="1" applyBorder="1" applyAlignment="1" applyProtection="1">
      <alignment horizontal="center" vertical="center" wrapText="1"/>
    </xf>
    <xf numFmtId="0" fontId="23" fillId="0" borderId="63" xfId="12" applyFont="1" applyBorder="1" applyAlignment="1" applyProtection="1">
      <alignment horizontal="justify" vertical="center" wrapText="1"/>
    </xf>
    <xf numFmtId="9" fontId="23" fillId="0" borderId="44" xfId="1" applyFont="1" applyFill="1" applyBorder="1" applyAlignment="1" applyProtection="1">
      <alignment horizontal="center" vertical="center" wrapText="1"/>
    </xf>
    <xf numFmtId="0" fontId="23" fillId="0" borderId="4" xfId="0" applyFont="1" applyBorder="1" applyAlignment="1">
      <alignment horizontal="justify" vertical="center" wrapText="1"/>
    </xf>
    <xf numFmtId="0" fontId="6" fillId="0" borderId="4" xfId="0" applyFont="1" applyBorder="1" applyAlignment="1">
      <alignment horizontal="justify" vertical="center" wrapText="1"/>
    </xf>
    <xf numFmtId="0" fontId="23" fillId="0" borderId="48" xfId="0" applyFont="1" applyBorder="1" applyAlignment="1">
      <alignment horizontal="justify" vertical="center" wrapText="1"/>
    </xf>
    <xf numFmtId="164" fontId="6" fillId="0" borderId="4" xfId="13" applyFont="1" applyFill="1" applyBorder="1" applyAlignment="1">
      <alignment horizontal="center" vertical="center"/>
    </xf>
    <xf numFmtId="164" fontId="5" fillId="0" borderId="44" xfId="13" applyFont="1" applyFill="1" applyBorder="1" applyAlignment="1">
      <alignment horizontal="center" vertical="center"/>
    </xf>
    <xf numFmtId="0" fontId="24" fillId="0" borderId="44" xfId="14" applyFont="1" applyBorder="1" applyAlignment="1" applyProtection="1">
      <alignment horizontal="left" vertical="center"/>
    </xf>
    <xf numFmtId="170" fontId="23" fillId="0" borderId="44" xfId="0" applyNumberFormat="1" applyFont="1" applyBorder="1" applyAlignment="1">
      <alignment horizontal="justify" vertical="center" wrapText="1"/>
    </xf>
    <xf numFmtId="0" fontId="23" fillId="0" borderId="48" xfId="0" applyFont="1" applyBorder="1" applyAlignment="1">
      <alignment horizontal="center" vertical="center" wrapText="1"/>
    </xf>
    <xf numFmtId="0" fontId="23" fillId="0" borderId="4" xfId="0" applyFont="1" applyBorder="1" applyAlignment="1">
      <alignment horizontal="center" vertical="center" wrapText="1"/>
    </xf>
    <xf numFmtId="14" fontId="23" fillId="0" borderId="4" xfId="0" applyNumberFormat="1" applyFont="1" applyBorder="1" applyAlignment="1">
      <alignment horizontal="center" vertical="center" wrapText="1"/>
    </xf>
    <xf numFmtId="1" fontId="23" fillId="0" borderId="4" xfId="0" applyNumberFormat="1" applyFont="1" applyBorder="1" applyAlignment="1">
      <alignment horizontal="center" vertical="center" wrapText="1"/>
    </xf>
    <xf numFmtId="1" fontId="23" fillId="0" borderId="4" xfId="0" applyNumberFormat="1" applyFont="1" applyBorder="1" applyAlignment="1">
      <alignment horizontal="justify" vertical="center" wrapText="1"/>
    </xf>
    <xf numFmtId="9" fontId="23" fillId="0" borderId="48" xfId="1" applyFont="1" applyFill="1" applyBorder="1" applyAlignment="1" applyProtection="1">
      <alignment horizontal="center" vertical="center" wrapText="1"/>
    </xf>
    <xf numFmtId="164" fontId="5" fillId="0" borderId="4" xfId="13" applyFont="1" applyFill="1" applyBorder="1" applyAlignment="1">
      <alignment horizontal="center" vertical="center"/>
    </xf>
    <xf numFmtId="0" fontId="24" fillId="0" borderId="4" xfId="14" applyFont="1" applyBorder="1" applyAlignment="1" applyProtection="1">
      <alignment horizontal="left" vertical="center"/>
    </xf>
    <xf numFmtId="0" fontId="23" fillId="0" borderId="23" xfId="0" applyFont="1" applyBorder="1" applyAlignment="1">
      <alignment vertical="center" wrapText="1"/>
    </xf>
    <xf numFmtId="0" fontId="21" fillId="0" borderId="23" xfId="0" applyFont="1" applyBorder="1" applyAlignment="1">
      <alignment vertical="center"/>
    </xf>
    <xf numFmtId="0" fontId="21" fillId="0" borderId="23" xfId="0" applyFont="1" applyBorder="1" applyAlignment="1">
      <alignment vertical="center" wrapText="1"/>
    </xf>
    <xf numFmtId="1" fontId="23" fillId="0" borderId="65" xfId="12" applyNumberFormat="1" applyFont="1" applyBorder="1" applyAlignment="1" applyProtection="1">
      <alignment vertical="center" wrapText="1"/>
    </xf>
    <xf numFmtId="9" fontId="23" fillId="0" borderId="60" xfId="1" applyFont="1" applyFill="1" applyBorder="1" applyAlignment="1" applyProtection="1">
      <alignment horizontal="center" vertical="center" wrapText="1"/>
    </xf>
    <xf numFmtId="170" fontId="23" fillId="0" borderId="4" xfId="0" applyNumberFormat="1" applyFont="1" applyBorder="1" applyAlignment="1">
      <alignment horizontal="justify" vertical="center" wrapText="1"/>
    </xf>
    <xf numFmtId="165" fontId="4" fillId="0" borderId="6" xfId="2" applyFont="1" applyBorder="1" applyAlignment="1">
      <alignment horizontal="center" vertical="center"/>
    </xf>
    <xf numFmtId="165" fontId="7" fillId="0" borderId="6" xfId="2" applyFont="1" applyBorder="1" applyAlignment="1">
      <alignment horizontal="center" vertical="center" wrapText="1"/>
    </xf>
    <xf numFmtId="0" fontId="23" fillId="0" borderId="23" xfId="0" applyFont="1" applyBorder="1" applyAlignment="1">
      <alignment horizontal="center" vertical="center" wrapText="1"/>
    </xf>
    <xf numFmtId="0" fontId="6" fillId="0" borderId="23" xfId="0" applyFont="1" applyBorder="1" applyAlignment="1">
      <alignment horizontal="center" vertical="center" wrapText="1"/>
    </xf>
    <xf numFmtId="165" fontId="9" fillId="0" borderId="67" xfId="2" applyFont="1" applyBorder="1" applyAlignment="1" applyProtection="1">
      <protection locked="0"/>
    </xf>
    <xf numFmtId="2" fontId="10" fillId="14" borderId="44" xfId="4" applyNumberFormat="1" applyFont="1" applyFill="1" applyBorder="1" applyAlignment="1" applyProtection="1">
      <alignment horizontal="center" vertical="center"/>
    </xf>
    <xf numFmtId="2" fontId="10" fillId="14" borderId="4" xfId="4" applyNumberFormat="1" applyFont="1" applyFill="1" applyBorder="1" applyAlignment="1" applyProtection="1">
      <alignment horizontal="center" vertical="center"/>
    </xf>
    <xf numFmtId="2" fontId="10" fillId="14" borderId="23" xfId="4" applyNumberFormat="1" applyFont="1" applyFill="1" applyBorder="1" applyAlignment="1" applyProtection="1">
      <alignment horizontal="center" vertical="center"/>
    </xf>
    <xf numFmtId="164" fontId="6" fillId="0" borderId="60" xfId="13" applyFont="1" applyFill="1" applyBorder="1" applyAlignment="1">
      <alignment horizontal="justify" vertical="center"/>
    </xf>
    <xf numFmtId="0" fontId="20" fillId="22" borderId="10" xfId="0" applyFont="1" applyFill="1" applyBorder="1" applyAlignment="1">
      <alignment horizontal="right" vertical="center"/>
    </xf>
    <xf numFmtId="0" fontId="2" fillId="0" borderId="0" xfId="17">
      <alignment vertical="center"/>
    </xf>
    <xf numFmtId="0" fontId="3" fillId="0" borderId="0" xfId="17" applyFont="1" applyAlignment="1"/>
    <xf numFmtId="173" fontId="3" fillId="0" borderId="0" xfId="18" applyNumberFormat="1" applyFont="1" applyAlignment="1" applyProtection="1"/>
    <xf numFmtId="4" fontId="4" fillId="0" borderId="0" xfId="17" applyNumberFormat="1" applyFont="1" applyAlignment="1">
      <alignment horizontal="right" vertical="center"/>
    </xf>
    <xf numFmtId="4" fontId="3" fillId="0" borderId="0" xfId="17" applyNumberFormat="1" applyFont="1" applyAlignment="1"/>
    <xf numFmtId="0" fontId="26" fillId="0" borderId="0" xfId="17" applyFont="1">
      <alignment vertical="center"/>
    </xf>
    <xf numFmtId="0" fontId="19" fillId="0" borderId="0" xfId="17" applyFont="1" applyAlignment="1"/>
    <xf numFmtId="166" fontId="27" fillId="22" borderId="4" xfId="19" applyFont="1" applyFill="1" applyBorder="1" applyAlignment="1">
      <alignment horizontal="center" vertical="center"/>
      <protection locked="0"/>
    </xf>
    <xf numFmtId="0" fontId="19" fillId="22" borderId="60" xfId="17" applyFont="1" applyFill="1" applyBorder="1" applyAlignment="1">
      <alignment horizontal="center" vertical="center"/>
    </xf>
    <xf numFmtId="0" fontId="19" fillId="22" borderId="62" xfId="17" applyFont="1" applyFill="1" applyBorder="1" applyAlignment="1"/>
    <xf numFmtId="0" fontId="19" fillId="22" borderId="51" xfId="17" applyFont="1" applyFill="1" applyBorder="1" applyAlignment="1"/>
    <xf numFmtId="173" fontId="3" fillId="0" borderId="0" xfId="17" applyNumberFormat="1" applyFont="1" applyAlignment="1"/>
    <xf numFmtId="166" fontId="13" fillId="0" borderId="4" xfId="19" applyBorder="1" applyAlignment="1">
      <alignment horizontal="center" vertical="center"/>
      <protection locked="0"/>
    </xf>
    <xf numFmtId="0" fontId="28" fillId="0" borderId="4" xfId="17" applyFont="1" applyBorder="1" applyAlignment="1">
      <alignment horizontal="justify" vertical="center" wrapText="1"/>
    </xf>
    <xf numFmtId="0" fontId="28" fillId="0" borderId="44" xfId="17" applyFont="1" applyBorder="1" applyAlignment="1">
      <alignment horizontal="justify" vertical="center" wrapText="1"/>
    </xf>
    <xf numFmtId="0" fontId="4" fillId="23" borderId="51" xfId="17" applyFont="1" applyFill="1" applyBorder="1" applyAlignment="1">
      <alignment horizontal="center" vertical="center"/>
    </xf>
    <xf numFmtId="0" fontId="4" fillId="23" borderId="4" xfId="17" applyFont="1" applyFill="1" applyBorder="1" applyAlignment="1">
      <alignment horizontal="center" vertical="center"/>
    </xf>
    <xf numFmtId="0" fontId="3" fillId="0" borderId="48" xfId="17" applyFont="1" applyBorder="1" applyAlignment="1"/>
    <xf numFmtId="0" fontId="3" fillId="0" borderId="33" xfId="17" applyFont="1" applyBorder="1" applyAlignment="1"/>
    <xf numFmtId="0" fontId="3" fillId="0" borderId="45" xfId="17" applyFont="1" applyBorder="1" applyAlignment="1">
      <alignment horizontal="center" vertical="center" wrapText="1"/>
    </xf>
    <xf numFmtId="0" fontId="4" fillId="24" borderId="4" xfId="17" applyFont="1" applyFill="1" applyBorder="1" applyAlignment="1">
      <alignment horizontal="center" vertical="center"/>
    </xf>
    <xf numFmtId="0" fontId="11" fillId="0" borderId="0" xfId="17" applyFont="1" applyAlignment="1"/>
    <xf numFmtId="0" fontId="3" fillId="0" borderId="4" xfId="17" applyFont="1" applyBorder="1" applyAlignment="1">
      <alignment horizontal="justify" vertical="center" wrapText="1"/>
    </xf>
    <xf numFmtId="0" fontId="23" fillId="15" borderId="4" xfId="17" applyFont="1" applyFill="1" applyBorder="1" applyAlignment="1">
      <alignment horizontal="center" vertical="center" wrapText="1"/>
    </xf>
    <xf numFmtId="9" fontId="23" fillId="25" borderId="63" xfId="17" applyNumberFormat="1" applyFont="1" applyFill="1" applyBorder="1" applyAlignment="1">
      <alignment horizontal="center" vertical="center" wrapText="1"/>
    </xf>
    <xf numFmtId="0" fontId="29" fillId="26" borderId="44" xfId="17" applyFont="1" applyFill="1" applyBorder="1" applyAlignment="1">
      <alignment horizontal="center" vertical="center" wrapText="1"/>
    </xf>
    <xf numFmtId="0" fontId="29" fillId="26" borderId="4" xfId="17" applyFont="1" applyFill="1" applyBorder="1" applyAlignment="1">
      <alignment horizontal="center" vertical="center" wrapText="1"/>
    </xf>
    <xf numFmtId="0" fontId="29" fillId="0" borderId="0" xfId="17" applyFont="1">
      <alignment vertical="center"/>
    </xf>
    <xf numFmtId="0" fontId="22" fillId="0" borderId="44" xfId="17" applyFont="1" applyBorder="1">
      <alignment vertical="center"/>
    </xf>
    <xf numFmtId="0" fontId="22" fillId="0" borderId="23" xfId="17" applyFont="1" applyBorder="1" applyAlignment="1">
      <alignment horizontal="left" vertical="center"/>
    </xf>
    <xf numFmtId="0" fontId="22" fillId="0" borderId="19" xfId="17" applyFont="1" applyBorder="1" applyAlignment="1">
      <alignment horizontal="center" vertical="center"/>
    </xf>
    <xf numFmtId="0" fontId="18" fillId="0" borderId="0" xfId="17" applyFont="1" applyAlignment="1"/>
    <xf numFmtId="0" fontId="3" fillId="0" borderId="60" xfId="17" applyFont="1" applyBorder="1" applyAlignment="1">
      <alignment horizontal="center" vertical="center" wrapText="1"/>
    </xf>
    <xf numFmtId="0" fontId="3" fillId="0" borderId="51" xfId="17" applyFont="1" applyBorder="1" applyAlignment="1">
      <alignment horizontal="center" vertical="center" wrapText="1"/>
    </xf>
    <xf numFmtId="0" fontId="3" fillId="0" borderId="4" xfId="17" applyFont="1" applyBorder="1" applyAlignment="1">
      <alignment horizontal="center" vertical="center" wrapText="1"/>
    </xf>
    <xf numFmtId="0" fontId="29" fillId="0" borderId="0" xfId="17" applyFont="1" applyAlignment="1"/>
    <xf numFmtId="170" fontId="11" fillId="0" borderId="0" xfId="17" applyNumberFormat="1" applyFont="1" applyAlignment="1"/>
    <xf numFmtId="166" fontId="18" fillId="0" borderId="0" xfId="17" applyNumberFormat="1" applyFont="1" applyAlignment="1"/>
    <xf numFmtId="0" fontId="13" fillId="0" borderId="0" xfId="17" applyFont="1" applyAlignment="1"/>
    <xf numFmtId="0" fontId="29" fillId="24" borderId="11" xfId="17" applyFont="1" applyFill="1" applyBorder="1" applyAlignment="1">
      <alignment horizontal="left" vertical="center"/>
    </xf>
    <xf numFmtId="174" fontId="29" fillId="24" borderId="10" xfId="17" applyNumberFormat="1" applyFont="1" applyFill="1" applyBorder="1" applyAlignment="1">
      <alignment horizontal="center" vertical="center"/>
    </xf>
    <xf numFmtId="0" fontId="29" fillId="24" borderId="10" xfId="17" applyFont="1" applyFill="1" applyBorder="1" applyAlignment="1">
      <alignment horizontal="right" vertical="center"/>
    </xf>
    <xf numFmtId="43" fontId="14" fillId="24" borderId="11" xfId="19" applyNumberFormat="1" applyFont="1" applyFill="1" applyBorder="1" applyAlignment="1" applyProtection="1">
      <alignment vertical="center"/>
    </xf>
    <xf numFmtId="0" fontId="29" fillId="28" borderId="10" xfId="17" applyFont="1" applyFill="1" applyBorder="1" applyAlignment="1">
      <alignment horizontal="justify" vertical="center"/>
    </xf>
    <xf numFmtId="170" fontId="14" fillId="24" borderId="10" xfId="17" applyNumberFormat="1" applyFont="1" applyFill="1" applyBorder="1">
      <alignment vertical="center"/>
    </xf>
    <xf numFmtId="166" fontId="29" fillId="24" borderId="11" xfId="17" applyNumberFormat="1" applyFont="1" applyFill="1" applyBorder="1" applyAlignment="1">
      <alignment horizontal="justify" vertical="center"/>
    </xf>
    <xf numFmtId="0" fontId="29" fillId="24" borderId="10" xfId="17" applyFont="1" applyFill="1" applyBorder="1">
      <alignment vertical="center"/>
    </xf>
    <xf numFmtId="0" fontId="29" fillId="24" borderId="69" xfId="17" applyFont="1" applyFill="1" applyBorder="1">
      <alignment vertical="center"/>
    </xf>
    <xf numFmtId="0" fontId="14" fillId="24" borderId="10" xfId="17" applyFont="1" applyFill="1" applyBorder="1">
      <alignment vertical="center"/>
    </xf>
    <xf numFmtId="0" fontId="11" fillId="0" borderId="4" xfId="17" applyFont="1" applyBorder="1" applyAlignment="1">
      <alignment horizontal="center" vertical="center" wrapText="1"/>
    </xf>
    <xf numFmtId="0" fontId="11" fillId="15" borderId="4" xfId="17" applyFont="1" applyFill="1" applyBorder="1" applyAlignment="1">
      <alignment horizontal="center" vertical="center" wrapText="1"/>
    </xf>
    <xf numFmtId="0" fontId="11" fillId="25" borderId="63" xfId="17" applyFont="1" applyFill="1" applyBorder="1" applyAlignment="1">
      <alignment horizontal="center" vertical="center" wrapText="1"/>
    </xf>
    <xf numFmtId="174" fontId="11" fillId="0" borderId="44" xfId="17" applyNumberFormat="1" applyFont="1" applyBorder="1" applyAlignment="1">
      <alignment horizontal="center" vertical="center" wrapText="1"/>
    </xf>
    <xf numFmtId="14" fontId="11" fillId="0" borderId="63" xfId="12" applyNumberFormat="1" applyBorder="1" applyAlignment="1" applyProtection="1">
      <alignment horizontal="center" vertical="center" wrapText="1"/>
    </xf>
    <xf numFmtId="1" fontId="11" fillId="0" borderId="4" xfId="17" applyNumberFormat="1" applyFont="1" applyBorder="1" applyAlignment="1">
      <alignment horizontal="center" vertical="center" wrapText="1"/>
    </xf>
    <xf numFmtId="1" fontId="11" fillId="15" borderId="4" xfId="17" applyNumberFormat="1" applyFont="1" applyFill="1" applyBorder="1" applyAlignment="1">
      <alignment horizontal="center" vertical="center" wrapText="1"/>
    </xf>
    <xf numFmtId="0" fontId="23" fillId="25" borderId="63" xfId="17" applyFont="1" applyFill="1" applyBorder="1" applyAlignment="1">
      <alignment horizontal="center" vertical="center" wrapText="1"/>
    </xf>
    <xf numFmtId="0" fontId="11" fillId="15" borderId="48" xfId="17" applyFont="1" applyFill="1" applyBorder="1" applyAlignment="1">
      <alignment horizontal="center" vertical="center" wrapText="1"/>
    </xf>
    <xf numFmtId="170" fontId="11" fillId="15" borderId="4" xfId="17" applyNumberFormat="1" applyFont="1" applyFill="1" applyBorder="1" applyAlignment="1">
      <alignment horizontal="justify" vertical="center" wrapText="1"/>
    </xf>
    <xf numFmtId="166" fontId="10" fillId="0" borderId="48" xfId="5" applyFont="1" applyBorder="1" applyAlignment="1">
      <alignment horizontal="right" vertical="center"/>
      <protection locked="0"/>
    </xf>
    <xf numFmtId="166" fontId="10" fillId="0" borderId="43" xfId="5" applyFont="1" applyBorder="1" applyAlignment="1">
      <alignment horizontal="right" vertical="center"/>
      <protection locked="0"/>
    </xf>
    <xf numFmtId="0" fontId="11" fillId="0" borderId="44" xfId="17" applyFont="1" applyBorder="1" applyAlignment="1">
      <alignment horizontal="justify" vertical="center" wrapText="1"/>
    </xf>
    <xf numFmtId="0" fontId="10" fillId="0" borderId="4" xfId="17" applyFont="1" applyBorder="1" applyAlignment="1">
      <alignment horizontal="justify" vertical="center" wrapText="1"/>
    </xf>
    <xf numFmtId="0" fontId="11" fillId="15" borderId="4" xfId="17" applyFont="1" applyFill="1" applyBorder="1" applyAlignment="1">
      <alignment horizontal="justify" vertical="center" wrapText="1"/>
    </xf>
    <xf numFmtId="0" fontId="11" fillId="0" borderId="63" xfId="12" applyBorder="1" applyAlignment="1" applyProtection="1">
      <alignment horizontal="justify" vertical="center" wrapText="1"/>
    </xf>
    <xf numFmtId="1" fontId="11" fillId="0" borderId="63" xfId="12" applyNumberFormat="1" applyBorder="1" applyAlignment="1" applyProtection="1">
      <alignment horizontal="center" vertical="center" wrapText="1"/>
    </xf>
    <xf numFmtId="1" fontId="11" fillId="15" borderId="4" xfId="17" applyNumberFormat="1" applyFont="1" applyFill="1" applyBorder="1" applyAlignment="1">
      <alignment horizontal="justify" vertical="center" wrapText="1"/>
    </xf>
    <xf numFmtId="170" fontId="11" fillId="15" borderId="44" xfId="17" applyNumberFormat="1" applyFont="1" applyFill="1" applyBorder="1" applyAlignment="1">
      <alignment horizontal="justify" vertical="center" wrapText="1"/>
    </xf>
    <xf numFmtId="0" fontId="11" fillId="15" borderId="44" xfId="17" applyFont="1" applyFill="1" applyBorder="1" applyAlignment="1">
      <alignment horizontal="center" vertical="center" wrapText="1"/>
    </xf>
    <xf numFmtId="0" fontId="11" fillId="15" borderId="44" xfId="17" applyFont="1" applyFill="1" applyBorder="1" applyAlignment="1">
      <alignment horizontal="justify" vertical="center" wrapText="1"/>
    </xf>
    <xf numFmtId="0" fontId="11" fillId="0" borderId="44" xfId="17" applyFont="1" applyBorder="1" applyAlignment="1">
      <alignment horizontal="center" vertical="center" wrapText="1"/>
    </xf>
    <xf numFmtId="14" fontId="11" fillId="0" borderId="70" xfId="12" applyNumberFormat="1" applyBorder="1" applyAlignment="1" applyProtection="1">
      <alignment horizontal="center" vertical="center" wrapText="1"/>
    </xf>
    <xf numFmtId="1" fontId="11" fillId="0" borderId="44" xfId="17" applyNumberFormat="1" applyFont="1" applyBorder="1" applyAlignment="1">
      <alignment horizontal="center" vertical="center" wrapText="1"/>
    </xf>
    <xf numFmtId="0" fontId="11" fillId="0" borderId="48" xfId="17" applyFont="1" applyBorder="1" applyAlignment="1">
      <alignment horizontal="justify" vertical="center" wrapText="1"/>
    </xf>
    <xf numFmtId="0" fontId="11" fillId="15" borderId="25" xfId="17" applyFont="1" applyFill="1" applyBorder="1" applyAlignment="1">
      <alignment horizontal="justify" vertical="center" wrapText="1"/>
    </xf>
    <xf numFmtId="0" fontId="11" fillId="15" borderId="25" xfId="17" applyFont="1" applyFill="1" applyBorder="1" applyAlignment="1">
      <alignment horizontal="center" vertical="center" wrapText="1"/>
    </xf>
    <xf numFmtId="1" fontId="11" fillId="15" borderId="25" xfId="17" applyNumberFormat="1" applyFont="1" applyFill="1" applyBorder="1" applyAlignment="1">
      <alignment horizontal="justify" vertical="center" wrapText="1"/>
    </xf>
    <xf numFmtId="1" fontId="11" fillId="15" borderId="25" xfId="17" applyNumberFormat="1" applyFont="1" applyFill="1" applyBorder="1" applyAlignment="1">
      <alignment horizontal="center" vertical="center" wrapText="1"/>
    </xf>
    <xf numFmtId="1" fontId="11" fillId="15" borderId="44" xfId="17" applyNumberFormat="1" applyFont="1" applyFill="1" applyBorder="1" applyAlignment="1">
      <alignment horizontal="center" vertical="center" wrapText="1"/>
    </xf>
    <xf numFmtId="174" fontId="14" fillId="26" borderId="4" xfId="17" applyNumberFormat="1" applyFont="1" applyFill="1" applyBorder="1" applyAlignment="1">
      <alignment horizontal="center" vertical="center" wrapText="1"/>
    </xf>
    <xf numFmtId="0" fontId="14" fillId="26" borderId="4" xfId="17" applyFont="1" applyFill="1" applyBorder="1" applyAlignment="1">
      <alignment horizontal="center" vertical="center" wrapText="1"/>
    </xf>
    <xf numFmtId="0" fontId="29" fillId="30" borderId="23" xfId="17" applyFont="1" applyFill="1" applyBorder="1" applyAlignment="1">
      <alignment horizontal="center" vertical="center" wrapText="1"/>
    </xf>
    <xf numFmtId="0" fontId="29" fillId="30" borderId="4" xfId="17" applyFont="1" applyFill="1" applyBorder="1" applyAlignment="1">
      <alignment horizontal="center" vertical="center" wrapText="1"/>
    </xf>
    <xf numFmtId="0" fontId="14" fillId="27" borderId="62" xfId="17" applyFont="1" applyFill="1" applyBorder="1" applyAlignment="1">
      <alignment vertical="center" wrapText="1"/>
    </xf>
    <xf numFmtId="0" fontId="29" fillId="0" borderId="61" xfId="17" applyFont="1" applyBorder="1" applyAlignment="1">
      <alignment horizontal="center" vertical="center"/>
    </xf>
    <xf numFmtId="0" fontId="11" fillId="0" borderId="0" xfId="17" applyFont="1" applyAlignment="1">
      <alignment wrapText="1"/>
    </xf>
    <xf numFmtId="3" fontId="31" fillId="0" borderId="52" xfId="17" applyNumberFormat="1" applyFont="1" applyBorder="1" applyAlignment="1">
      <alignment horizontal="center" vertical="center" wrapText="1"/>
    </xf>
    <xf numFmtId="0" fontId="22" fillId="0" borderId="4" xfId="17" applyFont="1" applyBorder="1">
      <alignment vertical="center"/>
    </xf>
    <xf numFmtId="14" fontId="23" fillId="0" borderId="47" xfId="17" applyNumberFormat="1" applyFont="1" applyBorder="1" applyAlignment="1">
      <alignment horizontal="left" vertical="center"/>
    </xf>
    <xf numFmtId="167" fontId="23" fillId="0" borderId="24" xfId="17" applyNumberFormat="1" applyFont="1" applyBorder="1" applyAlignment="1">
      <alignment horizontal="left" vertical="center"/>
    </xf>
    <xf numFmtId="0" fontId="22" fillId="0" borderId="18" xfId="17" applyFont="1" applyBorder="1">
      <alignment vertical="center"/>
    </xf>
    <xf numFmtId="1" fontId="10" fillId="0" borderId="4" xfId="4" applyNumberFormat="1" applyFont="1" applyBorder="1" applyAlignment="1" applyProtection="1">
      <alignment horizontal="center" vertical="center"/>
    </xf>
    <xf numFmtId="1" fontId="10" fillId="0" borderId="23" xfId="4" applyNumberFormat="1" applyFont="1" applyBorder="1" applyAlignment="1" applyProtection="1">
      <alignment horizontal="center" vertical="center"/>
    </xf>
    <xf numFmtId="166" fontId="10" fillId="0" borderId="50" xfId="5" applyFont="1" applyBorder="1" applyAlignment="1">
      <alignment horizontal="right" vertical="center"/>
      <protection locked="0"/>
    </xf>
    <xf numFmtId="166" fontId="10" fillId="0" borderId="4" xfId="5" applyFont="1" applyBorder="1" applyAlignment="1">
      <alignment horizontal="right" vertical="center"/>
      <protection locked="0"/>
    </xf>
    <xf numFmtId="166" fontId="10" fillId="0" borderId="44" xfId="5" applyFont="1" applyBorder="1" applyAlignment="1">
      <alignment horizontal="right" vertical="center"/>
      <protection locked="0"/>
    </xf>
    <xf numFmtId="4" fontId="17" fillId="0" borderId="0" xfId="2" applyNumberFormat="1" applyFont="1" applyAlignment="1">
      <alignment horizontal="right" vertical="center"/>
    </xf>
    <xf numFmtId="4" fontId="10" fillId="0" borderId="23" xfId="5" applyNumberFormat="1" applyFont="1" applyBorder="1" applyAlignment="1">
      <alignment horizontal="right" vertical="center"/>
      <protection locked="0"/>
    </xf>
    <xf numFmtId="3" fontId="10" fillId="0" borderId="44" xfId="5" applyNumberFormat="1" applyFont="1" applyBorder="1" applyAlignment="1">
      <alignment horizontal="right" vertical="center"/>
      <protection locked="0"/>
    </xf>
    <xf numFmtId="4" fontId="10" fillId="0" borderId="44" xfId="5" applyNumberFormat="1" applyFont="1" applyBorder="1" applyAlignment="1">
      <alignment horizontal="right" vertical="center"/>
      <protection locked="0"/>
    </xf>
    <xf numFmtId="165" fontId="10" fillId="0" borderId="44" xfId="2" applyFont="1" applyBorder="1" applyAlignment="1" applyProtection="1">
      <alignment horizontal="justify" vertical="center" wrapText="1"/>
      <protection locked="0"/>
    </xf>
    <xf numFmtId="165" fontId="10" fillId="0" borderId="45" xfId="2" applyFont="1" applyBorder="1" applyAlignment="1" applyProtection="1">
      <alignment horizontal="justify" vertical="center" wrapText="1"/>
      <protection locked="0"/>
    </xf>
    <xf numFmtId="165" fontId="10" fillId="0" borderId="4" xfId="2" applyFont="1" applyBorder="1" applyAlignment="1" applyProtection="1">
      <alignment horizontal="justify" vertical="center" wrapText="1"/>
      <protection locked="0"/>
    </xf>
    <xf numFmtId="165" fontId="10" fillId="0" borderId="51" xfId="2" applyFont="1" applyBorder="1" applyAlignment="1" applyProtection="1">
      <alignment horizontal="justify" vertical="center" wrapText="1"/>
      <protection locked="0"/>
    </xf>
    <xf numFmtId="165" fontId="10" fillId="0" borderId="23" xfId="2" applyFont="1" applyBorder="1" applyAlignment="1" applyProtection="1">
      <alignment horizontal="justify" vertical="center" wrapText="1"/>
      <protection locked="0"/>
    </xf>
    <xf numFmtId="165" fontId="10" fillId="0" borderId="24" xfId="2" applyFont="1" applyBorder="1" applyAlignment="1" applyProtection="1">
      <alignment horizontal="justify" vertical="center" wrapText="1"/>
      <protection locked="0"/>
    </xf>
    <xf numFmtId="49" fontId="3" fillId="2" borderId="43" xfId="2" applyNumberFormat="1" applyFont="1" applyFill="1" applyBorder="1" applyAlignment="1">
      <alignment horizontal="justify" vertical="justify" wrapText="1"/>
    </xf>
    <xf numFmtId="49" fontId="9" fillId="2" borderId="49" xfId="2" applyNumberFormat="1" applyFont="1" applyFill="1" applyBorder="1" applyAlignment="1" applyProtection="1">
      <alignment horizontal="justify" vertical="justify" wrapText="1"/>
      <protection locked="0"/>
    </xf>
    <xf numFmtId="49" fontId="3" fillId="2" borderId="50" xfId="2" applyNumberFormat="1" applyFont="1" applyFill="1" applyBorder="1" applyAlignment="1">
      <alignment horizontal="justify" vertical="justify" wrapText="1"/>
    </xf>
    <xf numFmtId="49" fontId="9" fillId="2" borderId="5" xfId="2" applyNumberFormat="1" applyFont="1" applyFill="1" applyBorder="1" applyAlignment="1" applyProtection="1">
      <alignment horizontal="justify" vertical="justify" wrapText="1"/>
      <protection locked="0"/>
    </xf>
    <xf numFmtId="49" fontId="32" fillId="2" borderId="5" xfId="2" applyNumberFormat="1" applyFont="1" applyFill="1" applyBorder="1" applyAlignment="1" applyProtection="1">
      <alignment horizontal="justify" vertical="justify" wrapText="1"/>
      <protection locked="0"/>
    </xf>
    <xf numFmtId="49" fontId="9" fillId="14" borderId="5" xfId="2" applyNumberFormat="1" applyFont="1" applyFill="1" applyBorder="1" applyAlignment="1" applyProtection="1">
      <alignment horizontal="justify" vertical="justify" wrapText="1"/>
      <protection locked="0"/>
    </xf>
    <xf numFmtId="49" fontId="3" fillId="2" borderId="53" xfId="2" applyNumberFormat="1" applyFont="1" applyFill="1" applyBorder="1" applyAlignment="1">
      <alignment horizontal="justify" vertical="justify" wrapText="1"/>
    </xf>
    <xf numFmtId="49" fontId="9" fillId="2" borderId="53" xfId="2" applyNumberFormat="1" applyFont="1" applyFill="1" applyBorder="1" applyAlignment="1" applyProtection="1">
      <alignment horizontal="justify" vertical="justify" wrapText="1"/>
      <protection locked="0"/>
    </xf>
    <xf numFmtId="49" fontId="9" fillId="14" borderId="53" xfId="2" applyNumberFormat="1" applyFont="1" applyFill="1" applyBorder="1" applyAlignment="1" applyProtection="1">
      <alignment horizontal="justify" vertical="justify" wrapText="1"/>
      <protection locked="0"/>
    </xf>
    <xf numFmtId="49" fontId="9" fillId="0" borderId="0" xfId="2" applyNumberFormat="1" applyFont="1" applyAlignment="1" applyProtection="1">
      <alignment wrapText="1"/>
      <protection locked="0"/>
    </xf>
    <xf numFmtId="49" fontId="9" fillId="0" borderId="49" xfId="2" applyNumberFormat="1" applyFont="1" applyBorder="1" applyAlignment="1" applyProtection="1">
      <alignment horizontal="justify" vertical="top"/>
      <protection locked="0"/>
    </xf>
    <xf numFmtId="49" fontId="9" fillId="0" borderId="49" xfId="2" applyNumberFormat="1" applyFont="1" applyBorder="1" applyAlignment="1" applyProtection="1">
      <alignment horizontal="justify" vertical="top" wrapText="1"/>
      <protection locked="0"/>
    </xf>
    <xf numFmtId="165" fontId="9" fillId="0" borderId="28" xfId="2" applyFont="1" applyBorder="1" applyAlignment="1" applyProtection="1">
      <alignment wrapText="1"/>
      <protection locked="0"/>
    </xf>
    <xf numFmtId="165" fontId="9" fillId="0" borderId="0" xfId="2" applyFont="1" applyAlignment="1" applyProtection="1">
      <alignment wrapText="1"/>
      <protection locked="0"/>
    </xf>
    <xf numFmtId="173" fontId="19" fillId="0" borderId="0" xfId="18" applyNumberFormat="1" applyFont="1" applyAlignment="1" applyProtection="1"/>
    <xf numFmtId="165" fontId="8" fillId="4" borderId="20" xfId="2" applyFont="1" applyFill="1" applyBorder="1" applyAlignment="1" applyProtection="1">
      <alignment horizontal="center" vertical="center" wrapText="1"/>
      <protection locked="0"/>
    </xf>
    <xf numFmtId="165" fontId="8" fillId="4" borderId="2" xfId="2" applyFont="1" applyFill="1" applyBorder="1" applyAlignment="1" applyProtection="1">
      <alignment horizontal="center" vertical="center" wrapText="1"/>
      <protection locked="0"/>
    </xf>
    <xf numFmtId="165" fontId="8" fillId="4" borderId="7" xfId="2" applyFont="1" applyFill="1" applyBorder="1" applyAlignment="1" applyProtection="1">
      <alignment horizontal="center" vertical="center" wrapText="1"/>
      <protection locked="0"/>
    </xf>
    <xf numFmtId="165" fontId="8" fillId="3" borderId="17" xfId="2" applyFont="1" applyFill="1" applyBorder="1" applyAlignment="1" applyProtection="1">
      <alignment horizontal="center" vertical="center" wrapText="1"/>
      <protection locked="0"/>
    </xf>
    <xf numFmtId="165" fontId="8" fillId="3" borderId="16" xfId="2" applyFont="1" applyFill="1" applyBorder="1" applyAlignment="1" applyProtection="1">
      <alignment horizontal="center" vertical="center" wrapText="1"/>
      <protection locked="0"/>
    </xf>
    <xf numFmtId="3" fontId="8" fillId="4" borderId="20" xfId="2" applyNumberFormat="1" applyFont="1" applyFill="1" applyBorder="1" applyAlignment="1" applyProtection="1">
      <alignment horizontal="center" vertical="center" wrapText="1"/>
      <protection locked="0"/>
    </xf>
    <xf numFmtId="3" fontId="8" fillId="4" borderId="2" xfId="2" applyNumberFormat="1" applyFont="1" applyFill="1" applyBorder="1" applyAlignment="1" applyProtection="1">
      <alignment horizontal="center" vertical="center" wrapText="1"/>
      <protection locked="0"/>
    </xf>
    <xf numFmtId="3" fontId="8" fillId="4" borderId="7" xfId="2" applyNumberFormat="1" applyFont="1" applyFill="1" applyBorder="1" applyAlignment="1" applyProtection="1">
      <alignment horizontal="center" vertical="center" wrapText="1"/>
      <protection locked="0"/>
    </xf>
    <xf numFmtId="165" fontId="3" fillId="0" borderId="1" xfId="2" applyFont="1" applyBorder="1" applyAlignment="1">
      <alignment horizontal="center"/>
    </xf>
    <xf numFmtId="165" fontId="3" fillId="0" borderId="5" xfId="2" applyFont="1" applyBorder="1" applyAlignment="1">
      <alignment horizontal="center"/>
    </xf>
    <xf numFmtId="165" fontId="3" fillId="0" borderId="9" xfId="2" applyFont="1" applyBorder="1" applyAlignment="1">
      <alignment horizontal="center"/>
    </xf>
    <xf numFmtId="165" fontId="4" fillId="0" borderId="2" xfId="2" applyFont="1" applyBorder="1" applyAlignment="1">
      <alignment horizontal="center" vertical="center"/>
    </xf>
    <xf numFmtId="165" fontId="4" fillId="0" borderId="3" xfId="2" applyFont="1" applyBorder="1" applyAlignment="1">
      <alignment horizontal="center" vertical="center"/>
    </xf>
    <xf numFmtId="165" fontId="4" fillId="0" borderId="0" xfId="2" applyFont="1" applyAlignment="1">
      <alignment horizontal="center" vertical="center"/>
    </xf>
    <xf numFmtId="165" fontId="4" fillId="0" borderId="6" xfId="2" applyFont="1" applyBorder="1" applyAlignment="1">
      <alignment horizontal="center" vertical="center"/>
    </xf>
    <xf numFmtId="165" fontId="7" fillId="0" borderId="0" xfId="2" applyFont="1" applyAlignment="1">
      <alignment horizontal="center" vertical="center" wrapText="1"/>
    </xf>
    <xf numFmtId="165" fontId="7" fillId="0" borderId="6" xfId="2" applyFont="1" applyBorder="1" applyAlignment="1">
      <alignment horizontal="center" vertical="center" wrapText="1"/>
    </xf>
    <xf numFmtId="165" fontId="7" fillId="0" borderId="2" xfId="2" applyFont="1" applyBorder="1" applyAlignment="1">
      <alignment horizontal="center" vertical="center"/>
    </xf>
    <xf numFmtId="165" fontId="7" fillId="0" borderId="7" xfId="2" applyFont="1" applyBorder="1" applyAlignment="1">
      <alignment horizontal="center" vertical="center"/>
    </xf>
    <xf numFmtId="165" fontId="7" fillId="0" borderId="0" xfId="2" applyFont="1" applyAlignment="1">
      <alignment horizontal="center" vertical="center"/>
    </xf>
    <xf numFmtId="165" fontId="7" fillId="0" borderId="8" xfId="2" applyFont="1" applyBorder="1" applyAlignment="1">
      <alignment horizontal="center" vertical="center"/>
    </xf>
    <xf numFmtId="165" fontId="3" fillId="0" borderId="10" xfId="2" applyFont="1" applyBorder="1" applyAlignment="1">
      <alignment horizontal="center"/>
    </xf>
    <xf numFmtId="165" fontId="3" fillId="0" borderId="11" xfId="2" applyFont="1" applyBorder="1" applyAlignment="1">
      <alignment horizontal="center"/>
    </xf>
    <xf numFmtId="165" fontId="4" fillId="7" borderId="23" xfId="2" applyFont="1" applyFill="1" applyBorder="1" applyAlignment="1" applyProtection="1">
      <alignment horizontal="center" vertical="center" wrapText="1"/>
      <protection locked="0"/>
    </xf>
    <xf numFmtId="165" fontId="4" fillId="7" borderId="25" xfId="2" applyFont="1" applyFill="1" applyBorder="1" applyAlignment="1" applyProtection="1">
      <alignment horizontal="center" vertical="center" wrapText="1"/>
      <protection locked="0"/>
    </xf>
    <xf numFmtId="165" fontId="4" fillId="7" borderId="36" xfId="2" applyFont="1" applyFill="1" applyBorder="1" applyAlignment="1" applyProtection="1">
      <alignment horizontal="center" vertical="center" wrapText="1"/>
      <protection locked="0"/>
    </xf>
    <xf numFmtId="165" fontId="4" fillId="5" borderId="20" xfId="2" applyFont="1" applyFill="1" applyBorder="1" applyAlignment="1" applyProtection="1">
      <alignment horizontal="center" vertical="center" wrapText="1"/>
      <protection locked="0"/>
    </xf>
    <xf numFmtId="165" fontId="4" fillId="5" borderId="2" xfId="2" applyFont="1" applyFill="1" applyBorder="1" applyAlignment="1" applyProtection="1">
      <alignment horizontal="center" vertical="center" wrapText="1"/>
      <protection locked="0"/>
    </xf>
    <xf numFmtId="165" fontId="4" fillId="5" borderId="7" xfId="2" applyFont="1" applyFill="1" applyBorder="1" applyAlignment="1" applyProtection="1">
      <alignment horizontal="center" vertical="center" wrapText="1"/>
      <protection locked="0"/>
    </xf>
    <xf numFmtId="165" fontId="4" fillId="5" borderId="28" xfId="2" applyFont="1" applyFill="1" applyBorder="1" applyAlignment="1" applyProtection="1">
      <alignment horizontal="center" vertical="center" wrapText="1"/>
      <protection locked="0"/>
    </xf>
    <xf numFmtId="165" fontId="4" fillId="5" borderId="0" xfId="2" applyFont="1" applyFill="1" applyAlignment="1" applyProtection="1">
      <alignment horizontal="center" vertical="center" wrapText="1"/>
      <protection locked="0"/>
    </xf>
    <xf numFmtId="165" fontId="4" fillId="5" borderId="8" xfId="2" applyFont="1" applyFill="1" applyBorder="1" applyAlignment="1" applyProtection="1">
      <alignment horizontal="center" vertical="center" wrapText="1"/>
      <protection locked="0"/>
    </xf>
    <xf numFmtId="165" fontId="4" fillId="5" borderId="32" xfId="2" applyFont="1" applyFill="1" applyBorder="1" applyAlignment="1" applyProtection="1">
      <alignment horizontal="center" vertical="center" wrapText="1"/>
      <protection locked="0"/>
    </xf>
    <xf numFmtId="165" fontId="4" fillId="5" borderId="33" xfId="2" applyFont="1" applyFill="1" applyBorder="1" applyAlignment="1" applyProtection="1">
      <alignment horizontal="center" vertical="center" wrapText="1"/>
      <protection locked="0"/>
    </xf>
    <xf numFmtId="165" fontId="4" fillId="5" borderId="34" xfId="2" applyFont="1" applyFill="1" applyBorder="1" applyAlignment="1" applyProtection="1">
      <alignment horizontal="center" vertical="center" wrapText="1"/>
      <protection locked="0"/>
    </xf>
    <xf numFmtId="165" fontId="4" fillId="6" borderId="12" xfId="2" applyFont="1" applyFill="1" applyBorder="1" applyAlignment="1" applyProtection="1">
      <alignment horizontal="center" vertical="center" wrapText="1"/>
      <protection locked="0"/>
    </xf>
    <xf numFmtId="165" fontId="4" fillId="6" borderId="29" xfId="2" applyFont="1" applyFill="1" applyBorder="1" applyAlignment="1" applyProtection="1">
      <alignment horizontal="center" vertical="center" wrapText="1"/>
      <protection locked="0"/>
    </xf>
    <xf numFmtId="165" fontId="4" fillId="6" borderId="35" xfId="2" applyFont="1" applyFill="1" applyBorder="1" applyAlignment="1" applyProtection="1">
      <alignment horizontal="center" vertical="center" wrapText="1"/>
      <protection locked="0"/>
    </xf>
    <xf numFmtId="165" fontId="4" fillId="6" borderId="21" xfId="2" applyFont="1" applyFill="1" applyBorder="1" applyAlignment="1" applyProtection="1">
      <alignment horizontal="center" vertical="center" wrapText="1"/>
      <protection locked="0"/>
    </xf>
    <xf numFmtId="165" fontId="4" fillId="6" borderId="25" xfId="2" applyFont="1" applyFill="1" applyBorder="1" applyAlignment="1" applyProtection="1">
      <alignment horizontal="center" vertical="center" wrapText="1"/>
      <protection locked="0"/>
    </xf>
    <xf numFmtId="165" fontId="4" fillId="6" borderId="36" xfId="2" applyFont="1" applyFill="1" applyBorder="1" applyAlignment="1" applyProtection="1">
      <alignment horizontal="center" vertical="center" wrapText="1"/>
      <protection locked="0"/>
    </xf>
    <xf numFmtId="165" fontId="4" fillId="6" borderId="13" xfId="2" applyFont="1" applyFill="1" applyBorder="1" applyAlignment="1" applyProtection="1">
      <alignment horizontal="center" vertical="center" wrapText="1"/>
      <protection locked="0"/>
    </xf>
    <xf numFmtId="165" fontId="4" fillId="6" borderId="30" xfId="2" applyFont="1" applyFill="1" applyBorder="1" applyAlignment="1" applyProtection="1">
      <alignment horizontal="center" vertical="center" wrapText="1"/>
      <protection locked="0"/>
    </xf>
    <xf numFmtId="165" fontId="4" fillId="6" borderId="37" xfId="2" applyFont="1" applyFill="1" applyBorder="1" applyAlignment="1" applyProtection="1">
      <alignment horizontal="center" vertical="center" wrapText="1"/>
      <protection locked="0"/>
    </xf>
    <xf numFmtId="165" fontId="4" fillId="7" borderId="22" xfId="2" applyFont="1" applyFill="1" applyBorder="1" applyAlignment="1" applyProtection="1">
      <alignment horizontal="center" vertical="center" wrapText="1"/>
      <protection locked="0"/>
    </xf>
    <xf numFmtId="165" fontId="4" fillId="7" borderId="29" xfId="2" applyFont="1" applyFill="1" applyBorder="1" applyAlignment="1" applyProtection="1">
      <alignment horizontal="center" vertical="center" wrapText="1"/>
      <protection locked="0"/>
    </xf>
    <xf numFmtId="165" fontId="4" fillId="7" borderId="35" xfId="2" applyFont="1" applyFill="1" applyBorder="1" applyAlignment="1" applyProtection="1">
      <alignment horizontal="center" vertical="center" wrapText="1"/>
      <protection locked="0"/>
    </xf>
    <xf numFmtId="165" fontId="4" fillId="7" borderId="24" xfId="2" applyFont="1" applyFill="1" applyBorder="1" applyAlignment="1" applyProtection="1">
      <alignment horizontal="center" vertical="center" wrapText="1"/>
      <protection locked="0"/>
    </xf>
    <xf numFmtId="165" fontId="4" fillId="7" borderId="30" xfId="2" applyFont="1" applyFill="1" applyBorder="1" applyAlignment="1" applyProtection="1">
      <alignment horizontal="center" vertical="center" wrapText="1"/>
      <protection locked="0"/>
    </xf>
    <xf numFmtId="165" fontId="4" fillId="7" borderId="37" xfId="2" applyFont="1" applyFill="1" applyBorder="1" applyAlignment="1" applyProtection="1">
      <alignment horizontal="center" vertical="center" wrapText="1"/>
      <protection locked="0"/>
    </xf>
    <xf numFmtId="165" fontId="4" fillId="6" borderId="22" xfId="2" applyFont="1" applyFill="1" applyBorder="1" applyAlignment="1" applyProtection="1">
      <alignment horizontal="center" vertical="center" wrapText="1"/>
      <protection locked="0"/>
    </xf>
    <xf numFmtId="165" fontId="4" fillId="6" borderId="23" xfId="2" applyFont="1" applyFill="1" applyBorder="1" applyAlignment="1" applyProtection="1">
      <alignment horizontal="center" vertical="center" wrapText="1"/>
      <protection locked="0"/>
    </xf>
    <xf numFmtId="165" fontId="8" fillId="3" borderId="12" xfId="2" applyFont="1" applyFill="1" applyBorder="1" applyAlignment="1" applyProtection="1">
      <alignment horizontal="center" vertical="center" wrapText="1"/>
      <protection locked="0"/>
    </xf>
    <xf numFmtId="165" fontId="8" fillId="3" borderId="3" xfId="2" applyFont="1" applyFill="1" applyBorder="1" applyAlignment="1" applyProtection="1">
      <alignment horizontal="center" vertical="center" wrapText="1"/>
      <protection locked="0"/>
    </xf>
    <xf numFmtId="165" fontId="8" fillId="3" borderId="13" xfId="2" applyFont="1" applyFill="1" applyBorder="1" applyAlignment="1" applyProtection="1">
      <alignment horizontal="center" vertical="center" wrapText="1"/>
      <protection locked="0"/>
    </xf>
    <xf numFmtId="165" fontId="8" fillId="4" borderId="14" xfId="2" applyFont="1" applyFill="1" applyBorder="1" applyAlignment="1" applyProtection="1">
      <alignment horizontal="center" vertical="center" wrapText="1"/>
      <protection locked="0"/>
    </xf>
    <xf numFmtId="165" fontId="8" fillId="4" borderId="15" xfId="2" applyFont="1" applyFill="1" applyBorder="1" applyAlignment="1" applyProtection="1">
      <alignment horizontal="center" vertical="center" wrapText="1"/>
      <protection locked="0"/>
    </xf>
    <xf numFmtId="165" fontId="8" fillId="4" borderId="16" xfId="2" applyFont="1" applyFill="1" applyBorder="1" applyAlignment="1" applyProtection="1">
      <alignment horizontal="center" vertical="center" wrapText="1"/>
      <protection locked="0"/>
    </xf>
    <xf numFmtId="165" fontId="8" fillId="3" borderId="18" xfId="2" applyFont="1" applyFill="1" applyBorder="1" applyAlignment="1" applyProtection="1">
      <alignment horizontal="center" vertical="center" wrapText="1"/>
      <protection locked="0"/>
    </xf>
    <xf numFmtId="165" fontId="8" fillId="3" borderId="19" xfId="2" applyFont="1" applyFill="1" applyBorder="1" applyAlignment="1" applyProtection="1">
      <alignment horizontal="center" vertical="center" wrapText="1"/>
      <protection locked="0"/>
    </xf>
    <xf numFmtId="3" fontId="4" fillId="7" borderId="4" xfId="2" applyNumberFormat="1" applyFont="1" applyFill="1" applyBorder="1" applyAlignment="1" applyProtection="1">
      <alignment horizontal="center" vertical="center" wrapText="1"/>
      <protection locked="0"/>
    </xf>
    <xf numFmtId="165" fontId="10" fillId="0" borderId="29" xfId="2" applyFont="1" applyBorder="1" applyAlignment="1" applyProtection="1">
      <alignment horizontal="center" vertical="center" wrapText="1"/>
      <protection locked="0"/>
    </xf>
    <xf numFmtId="165" fontId="10" fillId="0" borderId="25" xfId="2" applyFont="1" applyBorder="1" applyAlignment="1" applyProtection="1">
      <alignment horizontal="justify" vertical="center" wrapText="1"/>
      <protection locked="0"/>
    </xf>
    <xf numFmtId="166" fontId="10" fillId="0" borderId="30" xfId="2" applyNumberFormat="1" applyFont="1" applyBorder="1" applyAlignment="1">
      <alignment horizontal="center" vertical="center" wrapText="1"/>
    </xf>
    <xf numFmtId="165" fontId="4" fillId="7" borderId="26" xfId="2" applyFont="1" applyFill="1" applyBorder="1" applyAlignment="1" applyProtection="1">
      <alignment horizontal="center" vertical="center" wrapText="1"/>
      <protection locked="0"/>
    </xf>
    <xf numFmtId="165" fontId="4" fillId="7" borderId="6" xfId="2" applyFont="1" applyFill="1" applyBorder="1" applyAlignment="1" applyProtection="1">
      <alignment horizontal="center" vertical="center" wrapText="1"/>
      <protection locked="0"/>
    </xf>
    <xf numFmtId="165" fontId="4" fillId="7" borderId="38" xfId="2" applyFont="1" applyFill="1" applyBorder="1" applyAlignment="1" applyProtection="1">
      <alignment horizontal="center" vertical="center" wrapText="1"/>
      <protection locked="0"/>
    </xf>
    <xf numFmtId="165" fontId="4" fillId="6" borderId="27" xfId="2" applyFont="1" applyFill="1" applyBorder="1" applyAlignment="1" applyProtection="1">
      <alignment horizontal="center" vertical="center" wrapText="1"/>
      <protection locked="0"/>
    </xf>
    <xf numFmtId="165" fontId="4" fillId="6" borderId="31" xfId="2" applyFont="1" applyFill="1" applyBorder="1" applyAlignment="1" applyProtection="1">
      <alignment horizontal="center" vertical="center" wrapText="1"/>
      <protection locked="0"/>
    </xf>
    <xf numFmtId="165" fontId="4" fillId="6" borderId="39" xfId="2" applyFont="1" applyFill="1" applyBorder="1" applyAlignment="1" applyProtection="1">
      <alignment horizontal="center" vertical="center" wrapText="1"/>
      <protection locked="0"/>
    </xf>
    <xf numFmtId="165" fontId="4" fillId="6" borderId="24" xfId="2" applyFont="1" applyFill="1" applyBorder="1" applyAlignment="1" applyProtection="1">
      <alignment horizontal="center" vertical="center" wrapText="1"/>
      <protection locked="0"/>
    </xf>
    <xf numFmtId="3" fontId="4" fillId="0" borderId="0" xfId="2" applyNumberFormat="1" applyFont="1" applyAlignment="1">
      <alignment horizontal="center"/>
    </xf>
    <xf numFmtId="3" fontId="4" fillId="0" borderId="0" xfId="2" applyNumberFormat="1" applyFont="1" applyAlignment="1" applyProtection="1">
      <alignment horizontal="center" vertical="center"/>
      <protection locked="0"/>
    </xf>
    <xf numFmtId="165" fontId="3" fillId="0" borderId="51" xfId="2" applyFont="1" applyBorder="1" applyAlignment="1">
      <alignment horizontal="justify" vertical="center" wrapText="1"/>
    </xf>
    <xf numFmtId="165" fontId="3" fillId="0" borderId="60" xfId="2" applyFont="1" applyBorder="1" applyAlignment="1">
      <alignment horizontal="justify" vertical="center" wrapText="1"/>
    </xf>
    <xf numFmtId="165" fontId="3" fillId="0" borderId="51" xfId="2" applyFont="1" applyBorder="1" applyAlignment="1">
      <alignment horizontal="left" vertical="center" wrapText="1"/>
    </xf>
    <xf numFmtId="165" fontId="3" fillId="0" borderId="60" xfId="2" applyFont="1" applyBorder="1" applyAlignment="1">
      <alignment horizontal="left" vertical="center" wrapText="1"/>
    </xf>
    <xf numFmtId="165" fontId="3" fillId="0" borderId="4" xfId="2" applyFont="1" applyBorder="1" applyAlignment="1">
      <alignment horizontal="justify" vertical="center" wrapText="1"/>
    </xf>
    <xf numFmtId="165" fontId="9" fillId="0" borderId="0" xfId="2" applyFont="1" applyAlignment="1">
      <alignment horizontal="left" vertical="center" wrapText="1"/>
    </xf>
    <xf numFmtId="165" fontId="9" fillId="0" borderId="0" xfId="2" applyFont="1" applyAlignment="1">
      <alignment horizontal="center" vertical="center" wrapText="1"/>
    </xf>
    <xf numFmtId="1" fontId="22" fillId="17" borderId="27" xfId="11" applyNumberFormat="1" applyFont="1" applyFill="1" applyBorder="1" applyAlignment="1">
      <alignment horizontal="center" vertical="center" wrapText="1"/>
    </xf>
    <xf numFmtId="1" fontId="22" fillId="17" borderId="26" xfId="11" applyNumberFormat="1" applyFont="1" applyFill="1" applyBorder="1" applyAlignment="1">
      <alignment horizontal="center" vertical="center" wrapText="1"/>
    </xf>
    <xf numFmtId="1" fontId="22" fillId="17" borderId="45" xfId="11" applyNumberFormat="1" applyFont="1" applyFill="1" applyBorder="1" applyAlignment="1">
      <alignment horizontal="center" vertical="center" wrapText="1"/>
    </xf>
    <xf numFmtId="1" fontId="22" fillId="17" borderId="48" xfId="11" applyNumberFormat="1" applyFont="1" applyFill="1" applyBorder="1" applyAlignment="1">
      <alignment horizontal="center" vertical="center" wrapText="1"/>
    </xf>
    <xf numFmtId="1" fontId="22" fillId="17" borderId="61" xfId="11" applyNumberFormat="1" applyFont="1" applyFill="1" applyBorder="1" applyAlignment="1">
      <alignment horizontal="center" vertical="center" wrapText="1"/>
    </xf>
    <xf numFmtId="1" fontId="22" fillId="17" borderId="33" xfId="11" applyNumberFormat="1" applyFont="1" applyFill="1" applyBorder="1" applyAlignment="1">
      <alignment horizontal="center" vertical="center" wrapText="1"/>
    </xf>
    <xf numFmtId="0" fontId="20" fillId="18" borderId="27" xfId="0" applyFont="1" applyFill="1" applyBorder="1" applyAlignment="1">
      <alignment horizontal="center" vertical="center" wrapText="1"/>
    </xf>
    <xf numFmtId="0" fontId="20" fillId="18" borderId="61" xfId="0" applyFont="1" applyFill="1" applyBorder="1" applyAlignment="1">
      <alignment horizontal="center" vertical="center" wrapText="1"/>
    </xf>
    <xf numFmtId="0" fontId="20" fillId="18" borderId="26" xfId="0" applyFont="1" applyFill="1" applyBorder="1" applyAlignment="1">
      <alignment horizontal="center" vertical="center" wrapText="1"/>
    </xf>
    <xf numFmtId="0" fontId="20" fillId="18" borderId="45" xfId="0" applyFont="1" applyFill="1" applyBorder="1" applyAlignment="1">
      <alignment horizontal="center" vertical="center" wrapText="1"/>
    </xf>
    <xf numFmtId="0" fontId="20" fillId="18" borderId="33" xfId="0" applyFont="1" applyFill="1" applyBorder="1" applyAlignment="1">
      <alignment horizontal="center" vertical="center" wrapText="1"/>
    </xf>
    <xf numFmtId="0" fontId="20" fillId="18" borderId="48" xfId="0" applyFont="1" applyFill="1" applyBorder="1" applyAlignment="1">
      <alignment horizontal="center" vertical="center" wrapText="1"/>
    </xf>
    <xf numFmtId="0" fontId="20" fillId="0" borderId="0" xfId="0" applyFont="1" applyAlignment="1">
      <alignment horizontal="center"/>
    </xf>
    <xf numFmtId="0" fontId="20" fillId="0" borderId="33" xfId="0" applyFont="1" applyBorder="1" applyAlignment="1">
      <alignment horizontal="center"/>
    </xf>
    <xf numFmtId="0" fontId="20" fillId="0" borderId="27" xfId="0" applyFont="1" applyBorder="1" applyAlignment="1" applyProtection="1">
      <alignment horizontal="center" vertical="center" wrapText="1"/>
      <protection locked="0"/>
    </xf>
    <xf numFmtId="0" fontId="20" fillId="0" borderId="61" xfId="0" applyFont="1" applyBorder="1" applyAlignment="1" applyProtection="1">
      <alignment horizontal="center" vertical="center" wrapText="1"/>
      <protection locked="0"/>
    </xf>
    <xf numFmtId="0" fontId="20" fillId="0" borderId="26" xfId="0"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45" xfId="0" applyFont="1" applyBorder="1" applyAlignment="1" applyProtection="1">
      <alignment horizontal="center" vertical="center" wrapText="1"/>
      <protection locked="0"/>
    </xf>
    <xf numFmtId="0" fontId="20" fillId="0" borderId="33" xfId="0" applyFont="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protection locked="0"/>
    </xf>
    <xf numFmtId="0" fontId="20" fillId="0" borderId="62" xfId="0" applyFont="1" applyBorder="1" applyAlignment="1" applyProtection="1">
      <alignment horizontal="center" vertical="center"/>
      <protection locked="0"/>
    </xf>
    <xf numFmtId="0" fontId="20" fillId="0" borderId="60"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0" fillId="0" borderId="61" xfId="0" applyFont="1" applyBorder="1" applyAlignment="1" applyProtection="1">
      <alignment horizontal="center" vertical="center"/>
      <protection locked="0"/>
    </xf>
    <xf numFmtId="0" fontId="22" fillId="17" borderId="23" xfId="11" applyFont="1" applyFill="1" applyBorder="1" applyAlignment="1">
      <alignment horizontal="center" vertical="center" wrapText="1"/>
    </xf>
    <xf numFmtId="0" fontId="22" fillId="17" borderId="25" xfId="11" applyFont="1" applyFill="1" applyBorder="1" applyAlignment="1">
      <alignment horizontal="center" vertical="center" wrapText="1"/>
    </xf>
    <xf numFmtId="0" fontId="22" fillId="17" borderId="44" xfId="11" applyFont="1" applyFill="1" applyBorder="1" applyAlignment="1">
      <alignment horizontal="center" vertical="center" wrapText="1"/>
    </xf>
    <xf numFmtId="3" fontId="22" fillId="17" borderId="4" xfId="11" applyNumberFormat="1" applyFont="1" applyFill="1" applyBorder="1" applyAlignment="1">
      <alignment horizontal="center" vertical="center" wrapText="1"/>
    </xf>
    <xf numFmtId="0" fontId="23" fillId="0" borderId="4" xfId="11" applyFont="1" applyBorder="1"/>
    <xf numFmtId="0" fontId="22" fillId="17" borderId="4" xfId="11" applyFont="1" applyFill="1" applyBorder="1" applyAlignment="1">
      <alignment horizontal="center" vertical="center" wrapText="1"/>
    </xf>
    <xf numFmtId="0" fontId="22" fillId="17" borderId="4" xfId="11" applyFont="1" applyFill="1" applyBorder="1" applyAlignment="1">
      <alignment horizontal="center" vertical="center"/>
    </xf>
    <xf numFmtId="0" fontId="20" fillId="0" borderId="61" xfId="0" applyFont="1" applyBorder="1" applyAlignment="1">
      <alignment horizontal="center" wrapText="1"/>
    </xf>
    <xf numFmtId="0" fontId="22" fillId="17" borderId="61" xfId="11" applyFont="1" applyFill="1" applyBorder="1" applyAlignment="1">
      <alignment horizontal="center" vertical="center"/>
    </xf>
    <xf numFmtId="0" fontId="22" fillId="17" borderId="33" xfId="11" applyFont="1" applyFill="1" applyBorder="1" applyAlignment="1">
      <alignment horizontal="center" vertical="center"/>
    </xf>
    <xf numFmtId="0" fontId="20" fillId="19" borderId="51" xfId="0" applyFont="1" applyFill="1" applyBorder="1" applyAlignment="1" applyProtection="1">
      <alignment horizontal="center" vertical="center"/>
      <protection locked="0"/>
    </xf>
    <xf numFmtId="0" fontId="20" fillId="19" borderId="62" xfId="0" applyFont="1" applyFill="1" applyBorder="1" applyAlignment="1" applyProtection="1">
      <alignment horizontal="center" vertical="center"/>
      <protection locked="0"/>
    </xf>
    <xf numFmtId="0" fontId="20" fillId="19" borderId="60" xfId="0" applyFont="1" applyFill="1" applyBorder="1" applyAlignment="1" applyProtection="1">
      <alignment horizontal="center" vertical="center"/>
      <protection locked="0"/>
    </xf>
    <xf numFmtId="0" fontId="22" fillId="17" borderId="4" xfId="11" applyFont="1" applyFill="1" applyBorder="1" applyAlignment="1">
      <alignment horizontal="center" vertical="center" textRotation="90" wrapText="1"/>
    </xf>
    <xf numFmtId="0" fontId="21" fillId="0" borderId="4"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60" xfId="0" applyFont="1" applyBorder="1" applyAlignment="1">
      <alignment horizontal="center" vertical="center" wrapText="1"/>
    </xf>
    <xf numFmtId="0" fontId="29" fillId="0" borderId="28" xfId="17" applyFont="1" applyBorder="1" applyAlignment="1">
      <alignment horizontal="center" vertical="center"/>
    </xf>
    <xf numFmtId="0" fontId="29" fillId="0" borderId="0" xfId="17" applyFont="1" applyAlignment="1">
      <alignment horizontal="center" vertical="center"/>
    </xf>
    <xf numFmtId="0" fontId="29" fillId="0" borderId="6" xfId="17" applyFont="1" applyBorder="1" applyAlignment="1">
      <alignment horizontal="center" vertical="center"/>
    </xf>
    <xf numFmtId="0" fontId="29" fillId="0" borderId="32" xfId="17" applyFont="1" applyBorder="1" applyAlignment="1">
      <alignment horizontal="center" vertical="center"/>
    </xf>
    <xf numFmtId="0" fontId="29" fillId="0" borderId="33" xfId="17" applyFont="1" applyBorder="1" applyAlignment="1">
      <alignment horizontal="center" vertical="center"/>
    </xf>
    <xf numFmtId="0" fontId="29" fillId="26" borderId="25" xfId="17" applyFont="1" applyFill="1" applyBorder="1" applyAlignment="1">
      <alignment horizontal="center" vertical="center" wrapText="1"/>
    </xf>
    <xf numFmtId="0" fontId="29" fillId="26" borderId="44" xfId="17" applyFont="1" applyFill="1" applyBorder="1" applyAlignment="1">
      <alignment horizontal="center" vertical="center" wrapText="1"/>
    </xf>
    <xf numFmtId="0" fontId="29" fillId="26" borderId="23" xfId="17" applyFont="1" applyFill="1" applyBorder="1" applyAlignment="1">
      <alignment horizontal="center" vertical="center" wrapText="1"/>
    </xf>
    <xf numFmtId="0" fontId="29" fillId="27" borderId="51" xfId="17" applyFont="1" applyFill="1" applyBorder="1" applyAlignment="1">
      <alignment horizontal="center" vertical="center" wrapText="1"/>
    </xf>
    <xf numFmtId="0" fontId="29" fillId="27" borderId="62" xfId="17" applyFont="1" applyFill="1" applyBorder="1" applyAlignment="1">
      <alignment horizontal="center" vertical="center" wrapText="1"/>
    </xf>
    <xf numFmtId="0" fontId="29" fillId="27" borderId="60" xfId="17" applyFont="1" applyFill="1" applyBorder="1" applyAlignment="1">
      <alignment horizontal="center" vertical="center" wrapText="1"/>
    </xf>
    <xf numFmtId="0" fontId="29" fillId="26" borderId="22" xfId="17" applyFont="1" applyFill="1" applyBorder="1" applyAlignment="1">
      <alignment horizontal="center" vertical="center" wrapText="1"/>
    </xf>
    <xf numFmtId="0" fontId="29" fillId="26" borderId="43" xfId="17" applyFont="1" applyFill="1" applyBorder="1" applyAlignment="1">
      <alignment horizontal="center" vertical="center" wrapText="1"/>
    </xf>
    <xf numFmtId="0" fontId="29" fillId="26" borderId="4" xfId="17" applyFont="1" applyFill="1" applyBorder="1" applyAlignment="1">
      <alignment horizontal="center" vertical="center" textRotation="90" wrapText="1"/>
    </xf>
    <xf numFmtId="3" fontId="29" fillId="26" borderId="4" xfId="17" applyNumberFormat="1" applyFont="1" applyFill="1" applyBorder="1" applyAlignment="1">
      <alignment horizontal="center" vertical="center" wrapText="1"/>
    </xf>
    <xf numFmtId="174" fontId="29" fillId="26" borderId="4" xfId="17" applyNumberFormat="1" applyFont="1" applyFill="1" applyBorder="1" applyAlignment="1">
      <alignment horizontal="center" vertical="center" wrapText="1"/>
    </xf>
    <xf numFmtId="0" fontId="29" fillId="30" borderId="4" xfId="17" applyFont="1" applyFill="1" applyBorder="1" applyAlignment="1">
      <alignment horizontal="center" vertical="center" wrapText="1"/>
    </xf>
    <xf numFmtId="0" fontId="14" fillId="27" borderId="4" xfId="17" applyFont="1" applyFill="1" applyBorder="1" applyAlignment="1">
      <alignment horizontal="center" vertical="center"/>
    </xf>
    <xf numFmtId="0" fontId="29" fillId="29" borderId="4" xfId="17" applyFont="1" applyFill="1" applyBorder="1" applyAlignment="1">
      <alignment horizontal="center" vertical="center" wrapText="1"/>
    </xf>
    <xf numFmtId="0" fontId="30" fillId="0" borderId="31" xfId="17" applyFont="1" applyBorder="1" applyAlignment="1">
      <alignment horizontal="center" vertical="center" wrapText="1"/>
    </xf>
    <xf numFmtId="0" fontId="30" fillId="0" borderId="0" xfId="17" applyFont="1" applyAlignment="1">
      <alignment horizontal="center" vertical="center" wrapText="1"/>
    </xf>
    <xf numFmtId="0" fontId="30" fillId="0" borderId="6" xfId="17" applyFont="1" applyBorder="1" applyAlignment="1">
      <alignment horizontal="center" vertical="center" wrapText="1"/>
    </xf>
    <xf numFmtId="0" fontId="30" fillId="0" borderId="45" xfId="17" applyFont="1" applyBorder="1" applyAlignment="1">
      <alignment horizontal="center" vertical="center" wrapText="1"/>
    </xf>
    <xf numFmtId="0" fontId="30" fillId="0" borderId="33" xfId="17" applyFont="1" applyBorder="1" applyAlignment="1">
      <alignment horizontal="center" vertical="center" wrapText="1"/>
    </xf>
    <xf numFmtId="0" fontId="30" fillId="0" borderId="48" xfId="17" applyFont="1" applyBorder="1" applyAlignment="1">
      <alignment horizontal="center" vertical="center" wrapText="1"/>
    </xf>
    <xf numFmtId="0" fontId="29" fillId="27" borderId="51" xfId="17" applyFont="1" applyFill="1" applyBorder="1" applyAlignment="1">
      <alignment horizontal="center" vertical="center" textRotation="90" wrapText="1"/>
    </xf>
    <xf numFmtId="0" fontId="29" fillId="27" borderId="60" xfId="17" applyFont="1" applyFill="1" applyBorder="1" applyAlignment="1">
      <alignment horizontal="center" vertical="center" textRotation="90" wrapText="1"/>
    </xf>
    <xf numFmtId="0" fontId="29" fillId="0" borderId="27" xfId="17" applyFont="1" applyBorder="1" applyAlignment="1">
      <alignment horizontal="center" vertical="center"/>
    </xf>
    <xf numFmtId="0" fontId="29" fillId="0" borderId="61" xfId="17" applyFont="1" applyBorder="1" applyAlignment="1">
      <alignment horizontal="center" vertical="center"/>
    </xf>
    <xf numFmtId="0" fontId="29" fillId="0" borderId="72" xfId="17" applyFont="1" applyBorder="1" applyAlignment="1">
      <alignment horizontal="center" vertical="center"/>
    </xf>
    <xf numFmtId="0" fontId="29" fillId="0" borderId="51" xfId="17" applyFont="1" applyBorder="1" applyAlignment="1">
      <alignment horizontal="center" vertical="center"/>
    </xf>
    <xf numFmtId="0" fontId="29" fillId="0" borderId="62" xfId="17" applyFont="1" applyBorder="1" applyAlignment="1">
      <alignment horizontal="center" vertical="center"/>
    </xf>
    <xf numFmtId="0" fontId="29" fillId="0" borderId="68" xfId="17" applyFont="1" applyBorder="1" applyAlignment="1">
      <alignment horizontal="center" vertical="center"/>
    </xf>
    <xf numFmtId="0" fontId="29" fillId="27" borderId="71" xfId="17" applyFont="1" applyFill="1" applyBorder="1" applyAlignment="1">
      <alignment horizontal="center" vertical="center" wrapText="1"/>
    </xf>
    <xf numFmtId="0" fontId="29" fillId="29" borderId="25" xfId="17" applyFont="1" applyFill="1" applyBorder="1" applyAlignment="1">
      <alignment horizontal="center" vertical="center" wrapText="1"/>
    </xf>
    <xf numFmtId="0" fontId="29" fillId="29" borderId="48" xfId="17" applyFont="1" applyFill="1" applyBorder="1" applyAlignment="1">
      <alignment horizontal="center" vertical="center" wrapText="1"/>
    </xf>
    <xf numFmtId="3" fontId="14" fillId="23" borderId="51" xfId="17" applyNumberFormat="1" applyFont="1" applyFill="1" applyBorder="1" applyAlignment="1">
      <alignment horizontal="center" vertical="center" wrapText="1"/>
    </xf>
    <xf numFmtId="3" fontId="14" fillId="23" borderId="62" xfId="17" applyNumberFormat="1" applyFont="1" applyFill="1" applyBorder="1" applyAlignment="1">
      <alignment horizontal="center" vertical="center" wrapText="1"/>
    </xf>
    <xf numFmtId="3" fontId="14" fillId="23" borderId="60" xfId="17" applyNumberFormat="1" applyFont="1" applyFill="1" applyBorder="1" applyAlignment="1">
      <alignment horizontal="center" vertical="center" wrapText="1"/>
    </xf>
    <xf numFmtId="0" fontId="14" fillId="27" borderId="62" xfId="17" applyFont="1" applyFill="1" applyBorder="1" applyAlignment="1">
      <alignment horizontal="center" vertical="center"/>
    </xf>
    <xf numFmtId="0" fontId="14" fillId="27" borderId="62" xfId="17" applyFont="1" applyFill="1" applyBorder="1" applyAlignment="1">
      <alignment horizontal="center" vertical="center" wrapText="1"/>
    </xf>
    <xf numFmtId="0" fontId="14" fillId="27" borderId="51" xfId="17" applyFont="1" applyFill="1" applyBorder="1" applyAlignment="1">
      <alignment horizontal="center" vertical="center" wrapText="1"/>
    </xf>
    <xf numFmtId="49" fontId="29" fillId="26" borderId="51" xfId="17" applyNumberFormat="1" applyFont="1" applyFill="1" applyBorder="1" applyAlignment="1">
      <alignment horizontal="center" vertical="center" textRotation="90" wrapText="1"/>
    </xf>
    <xf numFmtId="49" fontId="29" fillId="26" borderId="60" xfId="17" applyNumberFormat="1" applyFont="1" applyFill="1" applyBorder="1" applyAlignment="1">
      <alignment horizontal="center" vertical="center" textRotation="90" wrapText="1"/>
    </xf>
    <xf numFmtId="0" fontId="29" fillId="26" borderId="45" xfId="17" applyFont="1" applyFill="1" applyBorder="1" applyAlignment="1">
      <alignment horizontal="center" vertical="center" wrapText="1"/>
    </xf>
    <xf numFmtId="0" fontId="29" fillId="26" borderId="33" xfId="17" applyFont="1" applyFill="1" applyBorder="1" applyAlignment="1">
      <alignment horizontal="center" vertical="center" wrapText="1"/>
    </xf>
    <xf numFmtId="0" fontId="29" fillId="26" borderId="48" xfId="17" applyFont="1" applyFill="1" applyBorder="1" applyAlignment="1">
      <alignment horizontal="center" vertical="center" wrapText="1"/>
    </xf>
    <xf numFmtId="0" fontId="29" fillId="26" borderId="4" xfId="17" applyFont="1" applyFill="1" applyBorder="1" applyAlignment="1">
      <alignment horizontal="center" vertical="center" wrapText="1"/>
    </xf>
    <xf numFmtId="0" fontId="29" fillId="0" borderId="4" xfId="17" applyFont="1" applyBorder="1" applyAlignment="1">
      <alignment horizontal="center" vertical="center" wrapText="1"/>
    </xf>
    <xf numFmtId="0" fontId="29" fillId="0" borderId="60" xfId="17" applyFont="1" applyBorder="1" applyAlignment="1">
      <alignment horizontal="center" vertical="center"/>
    </xf>
    <xf numFmtId="0" fontId="19" fillId="0" borderId="31" xfId="17" applyFont="1" applyBorder="1" applyAlignment="1">
      <alignment horizontal="center" vertical="center" wrapText="1"/>
    </xf>
    <xf numFmtId="0" fontId="19" fillId="0" borderId="0" xfId="17" applyFont="1" applyAlignment="1">
      <alignment horizontal="center" vertical="center" wrapText="1"/>
    </xf>
    <xf numFmtId="0" fontId="19" fillId="0" borderId="6" xfId="17" applyFont="1" applyBorder="1" applyAlignment="1">
      <alignment horizontal="center" vertical="center" wrapText="1"/>
    </xf>
    <xf numFmtId="0" fontId="14" fillId="24" borderId="10" xfId="17" applyFont="1" applyFill="1" applyBorder="1" applyAlignment="1">
      <alignment horizontal="center" vertical="center"/>
    </xf>
    <xf numFmtId="0" fontId="14" fillId="24" borderId="11" xfId="17" applyFont="1" applyFill="1" applyBorder="1" applyAlignment="1">
      <alignment horizontal="center" vertical="center"/>
    </xf>
    <xf numFmtId="0" fontId="3" fillId="0" borderId="51" xfId="17" applyFont="1" applyBorder="1" applyAlignment="1">
      <alignment horizontal="center" vertical="center" wrapText="1"/>
    </xf>
    <xf numFmtId="0" fontId="3" fillId="0" borderId="60" xfId="17" applyFont="1" applyBorder="1" applyAlignment="1">
      <alignment horizontal="center" vertical="center" wrapText="1"/>
    </xf>
    <xf numFmtId="0" fontId="3" fillId="0" borderId="51" xfId="17" applyFont="1" applyBorder="1" applyAlignment="1">
      <alignment horizontal="left" vertical="center" wrapText="1"/>
    </xf>
    <xf numFmtId="0" fontId="3" fillId="0" borderId="60" xfId="17" applyFont="1" applyBorder="1" applyAlignment="1">
      <alignment horizontal="left" vertical="center" wrapText="1"/>
    </xf>
    <xf numFmtId="0" fontId="3" fillId="0" borderId="4" xfId="17" applyFont="1" applyBorder="1" applyAlignment="1">
      <alignment horizontal="justify" vertical="center" wrapText="1"/>
    </xf>
    <xf numFmtId="3" fontId="29" fillId="15" borderId="61" xfId="17" applyNumberFormat="1" applyFont="1" applyFill="1" applyBorder="1" applyAlignment="1">
      <alignment horizontal="center" vertical="center"/>
    </xf>
    <xf numFmtId="0" fontId="3" fillId="0" borderId="4" xfId="17" applyFont="1" applyBorder="1" applyAlignment="1">
      <alignment horizontal="center" vertical="center" wrapText="1"/>
    </xf>
    <xf numFmtId="0" fontId="3" fillId="0" borderId="26" xfId="17" applyFont="1" applyBorder="1" applyAlignment="1">
      <alignment horizontal="center" vertical="center" wrapText="1"/>
    </xf>
    <xf numFmtId="0" fontId="3" fillId="0" borderId="6" xfId="17" applyFont="1" applyBorder="1" applyAlignment="1">
      <alignment horizontal="center" vertical="center" wrapText="1"/>
    </xf>
    <xf numFmtId="0" fontId="3" fillId="0" borderId="48" xfId="17" applyFont="1" applyBorder="1" applyAlignment="1">
      <alignment horizontal="center" vertical="center" wrapText="1"/>
    </xf>
    <xf numFmtId="14" fontId="9" fillId="2" borderId="45" xfId="17" applyNumberFormat="1" applyFont="1" applyFill="1" applyBorder="1" applyAlignment="1">
      <alignment horizontal="left"/>
    </xf>
    <xf numFmtId="0" fontId="9" fillId="2" borderId="48" xfId="17" applyFont="1" applyFill="1" applyBorder="1" applyAlignment="1">
      <alignment horizontal="left"/>
    </xf>
    <xf numFmtId="0" fontId="4" fillId="23" borderId="23" xfId="17" applyFont="1" applyFill="1" applyBorder="1" applyAlignment="1">
      <alignment horizontal="center" vertical="center" wrapText="1"/>
    </xf>
    <xf numFmtId="0" fontId="4" fillId="23" borderId="44" xfId="17" applyFont="1" applyFill="1" applyBorder="1" applyAlignment="1">
      <alignment horizontal="center" vertical="center" wrapText="1"/>
    </xf>
    <xf numFmtId="0" fontId="4" fillId="23" borderId="4" xfId="17" applyFont="1" applyFill="1" applyBorder="1" applyAlignment="1">
      <alignment horizontal="center" vertical="center"/>
    </xf>
    <xf numFmtId="0" fontId="4" fillId="23" borderId="51" xfId="17" applyFont="1" applyFill="1" applyBorder="1" applyAlignment="1">
      <alignment horizontal="center" vertical="center"/>
    </xf>
    <xf numFmtId="0" fontId="4" fillId="2" borderId="27" xfId="17" applyFont="1" applyFill="1" applyBorder="1" applyAlignment="1">
      <alignment horizontal="left" vertical="distributed"/>
    </xf>
    <xf numFmtId="0" fontId="4" fillId="2" borderId="26" xfId="17" applyFont="1" applyFill="1" applyBorder="1" applyAlignment="1">
      <alignment horizontal="left" vertical="distributed"/>
    </xf>
    <xf numFmtId="0" fontId="4" fillId="2" borderId="45" xfId="17" applyFont="1" applyFill="1" applyBorder="1" applyAlignment="1">
      <alignment horizontal="left" vertical="distributed"/>
    </xf>
    <xf numFmtId="0" fontId="4" fillId="2" borderId="48" xfId="17" applyFont="1" applyFill="1" applyBorder="1" applyAlignment="1">
      <alignment horizontal="left" vertical="distributed"/>
    </xf>
    <xf numFmtId="0" fontId="3" fillId="0" borderId="27" xfId="17" applyFont="1" applyBorder="1" applyAlignment="1">
      <alignment horizontal="center"/>
    </xf>
    <xf numFmtId="0" fontId="3" fillId="0" borderId="61" xfId="17" applyFont="1" applyBorder="1" applyAlignment="1">
      <alignment horizontal="center"/>
    </xf>
    <xf numFmtId="0" fontId="3" fillId="0" borderId="26" xfId="17" applyFont="1" applyBorder="1" applyAlignment="1">
      <alignment horizontal="center"/>
    </xf>
    <xf numFmtId="17" fontId="3" fillId="0" borderId="31" xfId="17" applyNumberFormat="1" applyFont="1" applyBorder="1" applyAlignment="1">
      <alignment horizontal="center"/>
    </xf>
    <xf numFmtId="0" fontId="3" fillId="0" borderId="0" xfId="17" applyFont="1" applyAlignment="1">
      <alignment horizontal="center"/>
    </xf>
    <xf numFmtId="0" fontId="3" fillId="0" borderId="6" xfId="17" applyFont="1" applyBorder="1" applyAlignment="1">
      <alignment horizontal="center"/>
    </xf>
    <xf numFmtId="0" fontId="3" fillId="0" borderId="31" xfId="17" applyFont="1" applyBorder="1" applyAlignment="1">
      <alignment horizontal="center"/>
    </xf>
    <xf numFmtId="0" fontId="3" fillId="0" borderId="45" xfId="17" applyFont="1" applyBorder="1" applyAlignment="1">
      <alignment horizontal="center"/>
    </xf>
    <xf numFmtId="0" fontId="3" fillId="0" borderId="48" xfId="17" applyFont="1" applyBorder="1" applyAlignment="1">
      <alignment horizontal="center"/>
    </xf>
    <xf numFmtId="0" fontId="4" fillId="0" borderId="27" xfId="17" applyFont="1" applyBorder="1" applyAlignment="1">
      <alignment horizontal="center" vertical="center"/>
    </xf>
    <xf numFmtId="0" fontId="4" fillId="0" borderId="61" xfId="17" applyFont="1" applyBorder="1" applyAlignment="1">
      <alignment horizontal="center" vertical="center"/>
    </xf>
    <xf numFmtId="0" fontId="4" fillId="0" borderId="26" xfId="17" applyFont="1" applyBorder="1" applyAlignment="1">
      <alignment horizontal="center" vertical="center"/>
    </xf>
    <xf numFmtId="0" fontId="4" fillId="0" borderId="45" xfId="17" applyFont="1" applyBorder="1" applyAlignment="1">
      <alignment horizontal="center" vertical="center"/>
    </xf>
    <xf numFmtId="0" fontId="4" fillId="0" borderId="33" xfId="17" applyFont="1" applyBorder="1" applyAlignment="1">
      <alignment horizontal="center" vertical="center"/>
    </xf>
    <xf numFmtId="0" fontId="4" fillId="0" borderId="48" xfId="17" applyFont="1" applyBorder="1" applyAlignment="1">
      <alignment horizontal="center" vertical="center"/>
    </xf>
    <xf numFmtId="0" fontId="4" fillId="2" borderId="27" xfId="17" applyFont="1" applyFill="1" applyBorder="1" applyAlignment="1">
      <alignment horizontal="left" vertical="center"/>
    </xf>
    <xf numFmtId="0" fontId="4" fillId="2" borderId="26" xfId="17" applyFont="1" applyFill="1" applyBorder="1" applyAlignment="1">
      <alignment horizontal="left" vertical="center"/>
    </xf>
    <xf numFmtId="0" fontId="4" fillId="2" borderId="45" xfId="17" applyFont="1" applyFill="1" applyBorder="1" applyAlignment="1">
      <alignment horizontal="left" vertical="center"/>
    </xf>
    <xf numFmtId="0" fontId="4" fillId="2" borderId="48" xfId="17" applyFont="1" applyFill="1" applyBorder="1" applyAlignment="1">
      <alignment horizontal="left" vertical="center"/>
    </xf>
    <xf numFmtId="0" fontId="4" fillId="23" borderId="4" xfId="17" applyFont="1" applyFill="1" applyBorder="1" applyAlignment="1">
      <alignment horizontal="center"/>
    </xf>
    <xf numFmtId="0" fontId="4" fillId="0" borderId="4" xfId="17" applyFont="1" applyBorder="1" applyAlignment="1">
      <alignment horizontal="center" vertical="center"/>
    </xf>
    <xf numFmtId="0" fontId="9" fillId="2" borderId="27" xfId="17" applyFont="1" applyFill="1" applyBorder="1" applyAlignment="1">
      <alignment horizontal="left"/>
    </xf>
    <xf numFmtId="0" fontId="9" fillId="2" borderId="26" xfId="17" applyFont="1" applyFill="1" applyBorder="1" applyAlignment="1">
      <alignment horizontal="left"/>
    </xf>
    <xf numFmtId="49" fontId="9" fillId="14" borderId="66" xfId="2" applyNumberFormat="1" applyFont="1" applyFill="1" applyBorder="1" applyAlignment="1" applyProtection="1">
      <alignment horizontal="justify" vertical="justify" wrapText="1"/>
      <protection locked="0"/>
    </xf>
  </cellXfs>
  <cellStyles count="20">
    <cellStyle name="KPT04 3 2" xfId="3" xr:uid="{00000000-0005-0000-0000-000000000000}"/>
    <cellStyle name="Millares 2" xfId="19" xr:uid="{00000000-0005-0000-0000-000001000000}"/>
    <cellStyle name="Millares 2 2 2 2" xfId="15" xr:uid="{00000000-0005-0000-0000-000002000000}"/>
    <cellStyle name="Millares 2 2 2 2 2" xfId="4" xr:uid="{00000000-0005-0000-0000-000003000000}"/>
    <cellStyle name="Millares 2 2 3 2 2" xfId="5" xr:uid="{00000000-0005-0000-0000-000004000000}"/>
    <cellStyle name="Moneda 2" xfId="18" xr:uid="{00000000-0005-0000-0000-000005000000}"/>
    <cellStyle name="Moneda 4" xfId="13" xr:uid="{00000000-0005-0000-0000-000006000000}"/>
    <cellStyle name="Moneda 4 2" xfId="16" xr:uid="{00000000-0005-0000-0000-000007000000}"/>
    <cellStyle name="Normal" xfId="0" builtinId="0"/>
    <cellStyle name="Normal 2" xfId="17" xr:uid="{00000000-0005-0000-0000-000009000000}"/>
    <cellStyle name="Normal 3 2" xfId="2" xr:uid="{00000000-0005-0000-0000-00000A000000}"/>
    <cellStyle name="Normal 5" xfId="7" xr:uid="{00000000-0005-0000-0000-00000B000000}"/>
    <cellStyle name="Normal 87" xfId="12" xr:uid="{00000000-0005-0000-0000-00000C000000}"/>
    <cellStyle name="Normal 90" xfId="14" xr:uid="{00000000-0005-0000-0000-00000D000000}"/>
    <cellStyle name="Normal 90 2" xfId="11" xr:uid="{00000000-0005-0000-0000-00000E000000}"/>
    <cellStyle name="Porcentaje" xfId="1" builtinId="5"/>
    <cellStyle name="Porcentaje 2" xfId="8" xr:uid="{00000000-0005-0000-0000-000010000000}"/>
    <cellStyle name="Porcentaje 2 2 2 2" xfId="10" xr:uid="{00000000-0005-0000-0000-000011000000}"/>
    <cellStyle name="Porcentaje 2 2 3" xfId="6" xr:uid="{00000000-0005-0000-0000-000012000000}"/>
    <cellStyle name="Porcentaje 3" xfId="9" xr:uid="{00000000-0005-0000-0000-000013000000}"/>
  </cellStyles>
  <dxfs count="10">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'F-PLA-47 IDTQ'!$R$24</c:f>
              <c:strCache>
                <c:ptCount val="1"/>
                <c:pt idx="0">
                  <c:v> No. </c:v>
                </c:pt>
              </c:strCache>
            </c:strRef>
          </c:tx>
          <c:spPr>
            <a:solidFill>
              <a:schemeClr val="accent1"/>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1-1E12-4E11-9E96-C9A91EEACE51}"/>
              </c:ext>
            </c:extLst>
          </c:dPt>
          <c:dPt>
            <c:idx val="4"/>
            <c:invertIfNegative val="0"/>
            <c:bubble3D val="0"/>
            <c:spPr>
              <a:solidFill>
                <a:srgbClr val="C00000"/>
              </a:solidFill>
              <a:ln>
                <a:noFill/>
              </a:ln>
              <a:effectLst/>
            </c:spPr>
            <c:extLst>
              <c:ext xmlns:c16="http://schemas.microsoft.com/office/drawing/2014/chart" uri="{C3380CC4-5D6E-409C-BE32-E72D297353CC}">
                <c16:uniqueId val="{00000003-1E12-4E11-9E96-C9A91EEACE51}"/>
              </c:ext>
            </c:extLst>
          </c:dPt>
          <c:dPt>
            <c:idx val="5"/>
            <c:invertIfNegative val="0"/>
            <c:bubble3D val="0"/>
            <c:spPr>
              <a:solidFill>
                <a:schemeClr val="tx2">
                  <a:lumMod val="75000"/>
                </a:schemeClr>
              </a:solidFill>
              <a:ln>
                <a:noFill/>
              </a:ln>
              <a:effectLst/>
            </c:spPr>
            <c:extLst>
              <c:ext xmlns:c16="http://schemas.microsoft.com/office/drawing/2014/chart" uri="{C3380CC4-5D6E-409C-BE32-E72D297353CC}">
                <c16:uniqueId val="{00000005-1E12-4E11-9E96-C9A91EEACE51}"/>
              </c:ext>
            </c:extLst>
          </c:dPt>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'F-PLA-47 IDTQ'!$Q$25:$Q$30</c:f>
              <c:strCache>
                <c:ptCount val="6"/>
                <c:pt idx="0">
                  <c:v> Sobresaliente  (Entre 80%-100%)  </c:v>
                </c:pt>
                <c:pt idx="1">
                  <c:v> Satisfactorio (Entre 70% -79,99%) </c:v>
                </c:pt>
                <c:pt idx="2">
                  <c:v> Medio (Entre 60%-69,99%) </c:v>
                </c:pt>
                <c:pt idx="3">
                  <c:v> Bajo (Entre 40% - 59,99%) </c:v>
                </c:pt>
                <c:pt idx="4">
                  <c:v> Critico (Entre 0% - 39,99%) </c:v>
                </c:pt>
                <c:pt idx="5">
                  <c:v> TOTAL  </c:v>
                </c:pt>
              </c:strCache>
            </c:strRef>
          </c:cat>
          <c:val>
            <c:numRef>
              <c:f>'F-PLA-47 IDTQ'!$R$25:$R$30</c:f>
              <c:numCache>
                <c:formatCode>0</c:formatCode>
                <c:ptCount val="6"/>
                <c:pt idx="0">
                  <c:v>4</c:v>
                </c:pt>
                <c:pt idx="5">
                  <c:v>4</c:v>
                </c:pt>
              </c:numCache>
            </c:numRef>
          </c:val>
          <c:extLst>
            <c:ext xmlns:c16="http://schemas.microsoft.com/office/drawing/2014/chart" uri="{C3380CC4-5D6E-409C-BE32-E72D297353CC}">
              <c16:uniqueId val="{00000006-1E12-4E11-9E96-C9A91EEACE51}"/>
            </c:ext>
          </c:extLst>
        </c:ser>
        <c:ser>
          <c:idx val="1"/>
          <c:order val="1"/>
          <c:tx>
            <c:strRef>
              <c:f>'F-PLA-47 IDTQ'!$S$24</c:f>
              <c:strCache>
                <c:ptCount val="1"/>
                <c:pt idx="0">
                  <c:v> % </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'F-PLA-47 IDTQ'!$Q$25:$Q$30</c:f>
              <c:strCache>
                <c:ptCount val="6"/>
                <c:pt idx="0">
                  <c:v> Sobresaliente  (Entre 80%-100%)  </c:v>
                </c:pt>
                <c:pt idx="1">
                  <c:v> Satisfactorio (Entre 70% -79,99%) </c:v>
                </c:pt>
                <c:pt idx="2">
                  <c:v> Medio (Entre 60%-69,99%) </c:v>
                </c:pt>
                <c:pt idx="3">
                  <c:v> Bajo (Entre 40% - 59,99%) </c:v>
                </c:pt>
                <c:pt idx="4">
                  <c:v> Critico (Entre 0% - 39,99%) </c:v>
                </c:pt>
                <c:pt idx="5">
                  <c:v> TOTAL  </c:v>
                </c:pt>
              </c:strCache>
            </c:strRef>
          </c:cat>
          <c:val>
            <c:numRef>
              <c:f>'F-PLA-47 IDTQ'!$S$25:$S$30</c:f>
              <c:numCache>
                <c:formatCode>0%</c:formatCode>
                <c:ptCount val="6"/>
                <c:pt idx="0">
                  <c:v>1</c:v>
                </c:pt>
                <c:pt idx="5">
                  <c:v>1</c:v>
                </c:pt>
              </c:numCache>
            </c:numRef>
          </c:val>
          <c:extLst>
            <c:ext xmlns:c16="http://schemas.microsoft.com/office/drawing/2014/chart" uri="{C3380CC4-5D6E-409C-BE32-E72D297353CC}">
              <c16:uniqueId val="{00000007-1E12-4E11-9E96-C9A91EEACE51}"/>
            </c:ext>
          </c:extLst>
        </c:ser>
        <c:dLbls>
          <c:showLegendKey val="0"/>
          <c:showVal val="1"/>
          <c:showCatName val="0"/>
          <c:showSerName val="0"/>
          <c:showPercent val="0"/>
          <c:showBubbleSize val="0"/>
        </c:dLbls>
        <c:gapWidth val="219"/>
        <c:overlap val="-27"/>
        <c:axId val="-1299453472"/>
        <c:axId val="-1299452384"/>
      </c:barChart>
      <c:catAx>
        <c:axId val="-129945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1299452384"/>
        <c:crosses val="autoZero"/>
        <c:auto val="1"/>
        <c:lblAlgn val="ctr"/>
        <c:lblOffset val="100"/>
        <c:noMultiLvlLbl val="0"/>
      </c:catAx>
      <c:valAx>
        <c:axId val="-1299452384"/>
        <c:scaling>
          <c:orientation val="minMax"/>
        </c:scaling>
        <c:delete val="1"/>
        <c:axPos val="l"/>
        <c:numFmt formatCode="0" sourceLinked="1"/>
        <c:majorTickMark val="none"/>
        <c:minorTickMark val="none"/>
        <c:tickLblPos val="nextTo"/>
        <c:crossAx val="-1299453472"/>
        <c:crosses val="autoZero"/>
        <c:crossBetween val="between"/>
      </c:valAx>
      <c:spPr>
        <a:noFill/>
        <a:ln>
          <a:noFill/>
        </a:ln>
        <a:effectLst/>
      </c:spPr>
    </c:plotArea>
    <c:plotVisOnly val="1"/>
    <c:dispBlanksAs val="gap"/>
    <c:showDLblsOverMax val="0"/>
    <c:extLst/>
  </c:chart>
  <c:spPr>
    <a:noFill/>
    <a:ln w="9525" cap="flat" cmpd="sng" algn="ctr">
      <a:solidFill>
        <a:schemeClr val="tx1">
          <a:lumMod val="15000"/>
          <a:lumOff val="85000"/>
        </a:schemeClr>
      </a:solidFill>
      <a:round/>
    </a:ln>
    <a:effectLst/>
  </c:spPr>
  <c:txPr>
    <a:bodyPr/>
    <a:lstStyle/>
    <a:p>
      <a:pPr>
        <a:defRPr sz="800"/>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'F-PLA-47 IDTQ'!$Y$25</c:f>
              <c:strCache>
                <c:ptCount val="1"/>
                <c:pt idx="0">
                  <c:v>Recursos</c:v>
                </c:pt>
              </c:strCache>
            </c:strRef>
          </c:tx>
          <c:spPr>
            <a:solidFill>
              <a:srgbClr val="92D050"/>
            </a:solidFill>
            <a:ln>
              <a:noFill/>
            </a:ln>
            <a:effectLst/>
            <a:sp3d/>
          </c:spPr>
          <c:invertIfNegative val="0"/>
          <c:cat>
            <c:strRef>
              <c:f>'F-PLA-47 IDTQ'!$X$26:$X$30</c:f>
              <c:strCache>
                <c:ptCount val="5"/>
                <c:pt idx="0">
                  <c:v>Definitivo</c:v>
                </c:pt>
                <c:pt idx="1">
                  <c:v>Certificados</c:v>
                </c:pt>
                <c:pt idx="2">
                  <c:v>Saldo disponible</c:v>
                </c:pt>
                <c:pt idx="3">
                  <c:v>Compromisos</c:v>
                </c:pt>
                <c:pt idx="4">
                  <c:v>Obligaciones</c:v>
                </c:pt>
              </c:strCache>
            </c:strRef>
          </c:cat>
          <c:val>
            <c:numRef>
              <c:f>'F-PLA-47 IDTQ'!$Y$26:$Y$30</c:f>
              <c:numCache>
                <c:formatCode>#,##0</c:formatCode>
                <c:ptCount val="5"/>
                <c:pt idx="0">
                  <c:v>195583221</c:v>
                </c:pt>
                <c:pt idx="1">
                  <c:v>57200000</c:v>
                </c:pt>
                <c:pt idx="2">
                  <c:v>138383221</c:v>
                </c:pt>
                <c:pt idx="3">
                  <c:v>57200000</c:v>
                </c:pt>
                <c:pt idx="4">
                  <c:v>12200000</c:v>
                </c:pt>
              </c:numCache>
            </c:numRef>
          </c:val>
          <c:extLst>
            <c:ext xmlns:c16="http://schemas.microsoft.com/office/drawing/2014/chart" uri="{C3380CC4-5D6E-409C-BE32-E72D297353CC}">
              <c16:uniqueId val="{00000000-931E-414A-BE12-D0DF7814F2D0}"/>
            </c:ext>
          </c:extLst>
        </c:ser>
        <c:ser>
          <c:idx val="1"/>
          <c:order val="1"/>
          <c:tx>
            <c:strRef>
              <c:f>'F-PLA-47 IDTQ'!$Z$25</c:f>
              <c:strCache>
                <c:ptCount val="1"/>
                <c:pt idx="0">
                  <c:v>%</c:v>
                </c:pt>
              </c:strCache>
            </c:strRef>
          </c:tx>
          <c:spPr>
            <a:noFill/>
            <a:ln>
              <a:noFill/>
            </a:ln>
            <a:effectLst/>
            <a:sp3d/>
          </c:spPr>
          <c:invertIfNegative val="0"/>
          <c:cat>
            <c:strRef>
              <c:f>'F-PLA-47 IDTQ'!$X$26:$X$30</c:f>
              <c:strCache>
                <c:ptCount val="5"/>
                <c:pt idx="0">
                  <c:v>Definitivo</c:v>
                </c:pt>
                <c:pt idx="1">
                  <c:v>Certificados</c:v>
                </c:pt>
                <c:pt idx="2">
                  <c:v>Saldo disponible</c:v>
                </c:pt>
                <c:pt idx="3">
                  <c:v>Compromisos</c:v>
                </c:pt>
                <c:pt idx="4">
                  <c:v>Obligaciones</c:v>
                </c:pt>
              </c:strCache>
            </c:strRef>
          </c:cat>
          <c:val>
            <c:numRef>
              <c:f>'F-PLA-47 IDTQ'!$Z$26:$Z$30</c:f>
              <c:numCache>
                <c:formatCode>0.00%</c:formatCode>
                <c:ptCount val="5"/>
                <c:pt idx="0" formatCode="0%">
                  <c:v>1</c:v>
                </c:pt>
                <c:pt idx="1">
                  <c:v>0.29245862557913394</c:v>
                </c:pt>
                <c:pt idx="2">
                  <c:v>0.70754137442086606</c:v>
                </c:pt>
                <c:pt idx="3">
                  <c:v>0.29245862557913394</c:v>
                </c:pt>
                <c:pt idx="4">
                  <c:v>6.2377539022122966E-2</c:v>
                </c:pt>
              </c:numCache>
            </c:numRef>
          </c:val>
          <c:extLst>
            <c:ext xmlns:c16="http://schemas.microsoft.com/office/drawing/2014/chart" uri="{C3380CC4-5D6E-409C-BE32-E72D297353CC}">
              <c16:uniqueId val="{00000001-931E-414A-BE12-D0DF7814F2D0}"/>
            </c:ext>
          </c:extLst>
        </c:ser>
        <c:dLbls>
          <c:showLegendKey val="0"/>
          <c:showVal val="0"/>
          <c:showCatName val="0"/>
          <c:showSerName val="0"/>
          <c:showPercent val="0"/>
          <c:showBubbleSize val="0"/>
        </c:dLbls>
        <c:gapWidth val="150"/>
        <c:shape val="box"/>
        <c:axId val="-1299450752"/>
        <c:axId val="-1299439328"/>
        <c:axId val="0"/>
      </c:bar3DChart>
      <c:catAx>
        <c:axId val="-1299450752"/>
        <c:scaling>
          <c:orientation val="minMax"/>
        </c:scaling>
        <c:delete val="1"/>
        <c:axPos val="b"/>
        <c:numFmt formatCode="General" sourceLinked="1"/>
        <c:majorTickMark val="none"/>
        <c:minorTickMark val="none"/>
        <c:tickLblPos val="nextTo"/>
        <c:crossAx val="-1299439328"/>
        <c:crosses val="autoZero"/>
        <c:auto val="1"/>
        <c:lblAlgn val="ctr"/>
        <c:lblOffset val="100"/>
        <c:noMultiLvlLbl val="0"/>
      </c:catAx>
      <c:valAx>
        <c:axId val="-1299439328"/>
        <c:scaling>
          <c:orientation val="minMax"/>
        </c:scaling>
        <c:delete val="1"/>
        <c:axPos val="l"/>
        <c:numFmt formatCode="#,##0" sourceLinked="1"/>
        <c:majorTickMark val="none"/>
        <c:minorTickMark val="none"/>
        <c:tickLblPos val="nextTo"/>
        <c:crossAx val="-12994507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3312</xdr:colOff>
      <xdr:row>0</xdr:row>
      <xdr:rowOff>214758</xdr:rowOff>
    </xdr:to>
    <xdr:pic>
      <xdr:nvPicPr>
        <xdr:cNvPr id="2" name="Imagen 1" descr="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r="62111"/>
        <a:stretch>
          <a:fillRect/>
        </a:stretch>
      </xdr:blipFill>
      <xdr:spPr>
        <a:xfrm>
          <a:off x="7581900" y="0"/>
          <a:ext cx="3312" cy="214758"/>
        </a:xfrm>
        <a:prstGeom prst="rect">
          <a:avLst/>
        </a:prstGeom>
        <a:noFill/>
        <a:ln>
          <a:noFill/>
        </a:ln>
        <a:effectLst/>
      </xdr:spPr>
    </xdr:pic>
    <xdr:clientData/>
  </xdr:twoCellAnchor>
  <xdr:twoCellAnchor>
    <xdr:from>
      <xdr:col>0</xdr:col>
      <xdr:colOff>299250</xdr:colOff>
      <xdr:row>0</xdr:row>
      <xdr:rowOff>214757</xdr:rowOff>
    </xdr:from>
    <xdr:to>
      <xdr:col>0</xdr:col>
      <xdr:colOff>1682750</xdr:colOff>
      <xdr:row>5</xdr:row>
      <xdr:rowOff>222249</xdr:rowOff>
    </xdr:to>
    <xdr:pic>
      <xdr:nvPicPr>
        <xdr:cNvPr id="3" name="Imagen 2" descr="C:\Users\AUXPLANEACION03\Desktop\Gobernacion_del_quindio.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a:stretch>
          <a:fillRect/>
        </a:stretch>
      </xdr:blipFill>
      <xdr:spPr>
        <a:xfrm>
          <a:off x="299250" y="214757"/>
          <a:ext cx="1383500" cy="1483867"/>
        </a:xfrm>
        <a:prstGeom prst="rect">
          <a:avLst/>
        </a:prstGeom>
        <a:noFill/>
        <a:ln w="9525" cap="flat" cmpd="sng">
          <a:noFill/>
          <a:prstDash val="solid"/>
          <a:miter/>
        </a:ln>
        <a:effectLst/>
      </xdr:spPr>
    </xdr:pic>
    <xdr:clientData/>
  </xdr:twoCellAnchor>
  <xdr:twoCellAnchor>
    <xdr:from>
      <xdr:col>19</xdr:col>
      <xdr:colOff>587448</xdr:colOff>
      <xdr:row>22</xdr:row>
      <xdr:rowOff>215093</xdr:rowOff>
    </xdr:from>
    <xdr:to>
      <xdr:col>22</xdr:col>
      <xdr:colOff>50209</xdr:colOff>
      <xdr:row>29</xdr:row>
      <xdr:rowOff>444028</xdr:rowOff>
    </xdr:to>
    <xdr:graphicFrame macro="">
      <xdr:nvGraphicFramePr>
        <xdr:cNvPr id="4" name="图表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500062</xdr:colOff>
      <xdr:row>24</xdr:row>
      <xdr:rowOff>17461</xdr:rowOff>
    </xdr:from>
    <xdr:to>
      <xdr:col>27</xdr:col>
      <xdr:colOff>1317625</xdr:colOff>
      <xdr:row>36</xdr:row>
      <xdr:rowOff>142875</xdr:rowOff>
    </xdr:to>
    <xdr:graphicFrame macro="">
      <xdr:nvGraphicFramePr>
        <xdr:cNvPr id="5" name="Gráfico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200024</xdr:colOff>
      <xdr:row>0</xdr:row>
      <xdr:rowOff>0</xdr:rowOff>
    </xdr:from>
    <xdr:ext cx="933450" cy="923925"/>
    <xdr:pic>
      <xdr:nvPicPr>
        <xdr:cNvPr id="2" name="image1.jpg" descr="C:\Users\AUXPLANEACION03\Desktop\Gobernacion_del_quindio.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200024" y="0"/>
          <a:ext cx="933450" cy="9239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7107</xdr:colOff>
      <xdr:row>0</xdr:row>
      <xdr:rowOff>113481</xdr:rowOff>
    </xdr:from>
    <xdr:to>
      <xdr:col>0</xdr:col>
      <xdr:colOff>892969</xdr:colOff>
      <xdr:row>2</xdr:row>
      <xdr:rowOff>235743</xdr:rowOff>
    </xdr:to>
    <xdr:pic>
      <xdr:nvPicPr>
        <xdr:cNvPr id="2" name="Imagen 2" descr="C:\Users\AUXPLANEACION03\Desktop\Gobernacion_del_quindio.jpg">
          <a:extLst>
            <a:ext uri="{FF2B5EF4-FFF2-40B4-BE49-F238E27FC236}">
              <a16:creationId xmlns:a16="http://schemas.microsoft.com/office/drawing/2014/main" id="{1D156BA3-DEFE-44FE-93B8-B2213F23E595}"/>
            </a:ext>
          </a:extLst>
        </xdr:cNvPr>
        <xdr:cNvPicPr/>
      </xdr:nvPicPr>
      <xdr:blipFill>
        <a:blip xmlns:r="http://schemas.openxmlformats.org/officeDocument/2006/relationships" r:embed="rId1"/>
        <a:srcRect/>
        <a:stretch>
          <a:fillRect/>
        </a:stretch>
      </xdr:blipFill>
      <xdr:spPr>
        <a:xfrm>
          <a:off x="7107" y="113481"/>
          <a:ext cx="885862" cy="634231"/>
        </a:xfrm>
        <a:prstGeom prst="rect">
          <a:avLst/>
        </a:prstGeom>
        <a:noFill/>
        <a:ln w="9525" cap="flat" cmpd="sng">
          <a:noFill/>
          <a:prstDash val="solid"/>
          <a:miter/>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928481</xdr:colOff>
      <xdr:row>1</xdr:row>
      <xdr:rowOff>2480</xdr:rowOff>
    </xdr:from>
    <xdr:to>
      <xdr:col>1</xdr:col>
      <xdr:colOff>672881</xdr:colOff>
      <xdr:row>7</xdr:row>
      <xdr:rowOff>89036</xdr:rowOff>
    </xdr:to>
    <xdr:pic>
      <xdr:nvPicPr>
        <xdr:cNvPr id="2" name="1 Imagen" descr=" ">
          <a:extLst>
            <a:ext uri="{FF2B5EF4-FFF2-40B4-BE49-F238E27FC236}">
              <a16:creationId xmlns:a16="http://schemas.microsoft.com/office/drawing/2014/main" id="{B6717343-8401-402B-AA80-DA0CF4B1C40B}"/>
            </a:ext>
          </a:extLst>
        </xdr:cNvPr>
        <xdr:cNvPicPr/>
      </xdr:nvPicPr>
      <xdr:blipFill>
        <a:blip xmlns:r="http://schemas.openxmlformats.org/officeDocument/2006/relationships" r:embed="rId1"/>
        <a:srcRect/>
        <a:stretch>
          <a:fillRect/>
        </a:stretch>
      </xdr:blipFill>
      <xdr:spPr>
        <a:xfrm>
          <a:off x="604631" y="192980"/>
          <a:ext cx="592125" cy="1229556"/>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ol%20Interno/Desktop/SEGUIMIENTO%20PRIMER%20TRIMESTRE%202023/ANEXO%2022.%20Plan%20de%20Desarrollo%20y%20seguimiento%20Tercer%20Trimestre%202023%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LA-47 IDTQ"/>
      <sheetName val="PRESENTACION"/>
      <sheetName val=" F-PLA-06-PLAN DE ACCION"/>
      <sheetName val="F-PLA-07-SEGUIMIENTO PLAN DE AC"/>
      <sheetName val="F-PLA-39 INVERSION TERRITORIAL"/>
    </sheetNames>
    <sheetDataSet>
      <sheetData sheetId="0" refreshError="1">
        <row r="17">
          <cell r="P17">
            <v>1</v>
          </cell>
        </row>
        <row r="18">
          <cell r="P18">
            <v>1</v>
          </cell>
        </row>
        <row r="19">
          <cell r="P19">
            <v>1</v>
          </cell>
        </row>
        <row r="20">
          <cell r="P20">
            <v>0.86</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IW63"/>
  <sheetViews>
    <sheetView showGridLines="0" tabSelected="1" topLeftCell="AB19" zoomScale="60" zoomScaleNormal="60" workbookViewId="0">
      <selection activeCell="AH20" sqref="AH20"/>
    </sheetView>
  </sheetViews>
  <sheetFormatPr baseColWidth="10" defaultColWidth="9" defaultRowHeight="15" x14ac:dyDescent="0.2"/>
  <cols>
    <col min="1" max="1" width="27.5703125" style="28" customWidth="1"/>
    <col min="2" max="2" width="55.42578125" style="28" customWidth="1"/>
    <col min="3" max="3" width="30.7109375" style="28" customWidth="1"/>
    <col min="4" max="4" width="20.42578125" style="57" customWidth="1"/>
    <col min="5" max="5" width="36.7109375" style="57" customWidth="1"/>
    <col min="6" max="6" width="25.42578125" style="57" customWidth="1"/>
    <col min="7" max="7" width="32.42578125" style="57" customWidth="1"/>
    <col min="8" max="8" width="17.85546875" style="28" customWidth="1"/>
    <col min="9" max="9" width="38.42578125" style="58" customWidth="1"/>
    <col min="10" max="10" width="24.140625" style="58" customWidth="1"/>
    <col min="11" max="11" width="42.28515625" style="58" customWidth="1"/>
    <col min="12" max="12" width="24.140625" style="58" customWidth="1"/>
    <col min="13" max="15" width="23" style="4" customWidth="1"/>
    <col min="16" max="16" width="20.7109375" style="4" customWidth="1"/>
    <col min="17" max="17" width="46.85546875" style="4" customWidth="1"/>
    <col min="18" max="18" width="23.7109375" style="59" customWidth="1"/>
    <col min="19" max="19" width="17.28515625" style="59" customWidth="1"/>
    <col min="20" max="25" width="34" style="60" customWidth="1"/>
    <col min="26" max="26" width="45.28515625" style="61" customWidth="1"/>
    <col min="27" max="27" width="79.7109375" style="62" customWidth="1"/>
    <col min="28" max="31" width="79.7109375" style="28" customWidth="1"/>
    <col min="32" max="32" width="16.85546875" style="28" customWidth="1"/>
    <col min="33" max="33" width="28.140625" style="28" customWidth="1"/>
    <col min="34" max="257" width="11.42578125" style="28" customWidth="1"/>
    <col min="258" max="16384" width="9" style="92"/>
  </cols>
  <sheetData>
    <row r="1" spans="1:31" s="2" customFormat="1" ht="29.25" customHeight="1" x14ac:dyDescent="0.2">
      <c r="A1" s="295"/>
      <c r="B1" s="298" t="s">
        <v>0</v>
      </c>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9"/>
      <c r="AD1" s="156"/>
      <c r="AE1" s="1" t="s">
        <v>1</v>
      </c>
    </row>
    <row r="2" spans="1:31" s="2" customFormat="1" ht="21.75" customHeight="1" x14ac:dyDescent="0.2">
      <c r="A2" s="296"/>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1"/>
      <c r="AD2" s="156"/>
      <c r="AE2" s="3" t="s">
        <v>2</v>
      </c>
    </row>
    <row r="3" spans="1:31" s="2" customFormat="1" ht="21.75" customHeight="1" x14ac:dyDescent="0.2">
      <c r="A3" s="296"/>
      <c r="B3" s="302" t="s">
        <v>3</v>
      </c>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3"/>
      <c r="AD3" s="157"/>
      <c r="AE3" s="3" t="s">
        <v>4</v>
      </c>
    </row>
    <row r="4" spans="1:31" s="2" customFormat="1" ht="25.5" customHeight="1" thickBot="1" x14ac:dyDescent="0.25">
      <c r="A4" s="296"/>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3"/>
      <c r="AD4" s="157"/>
      <c r="AE4" s="1" t="s">
        <v>5</v>
      </c>
    </row>
    <row r="5" spans="1:31" s="2" customFormat="1" ht="18" customHeight="1" x14ac:dyDescent="0.2">
      <c r="A5" s="296"/>
      <c r="B5" s="304" t="s">
        <v>6</v>
      </c>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5"/>
    </row>
    <row r="6" spans="1:31" s="2" customFormat="1" ht="18" customHeight="1" x14ac:dyDescent="0.2">
      <c r="A6" s="296"/>
      <c r="B6" s="306" t="s">
        <v>7</v>
      </c>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7"/>
    </row>
    <row r="7" spans="1:31" s="2" customFormat="1" ht="18" customHeight="1" x14ac:dyDescent="0.2">
      <c r="A7" s="296"/>
      <c r="B7" s="306" t="s">
        <v>217</v>
      </c>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7"/>
    </row>
    <row r="8" spans="1:31" s="2" customFormat="1" ht="18" customHeight="1" thickBot="1" x14ac:dyDescent="0.25">
      <c r="A8" s="297"/>
      <c r="B8" s="308"/>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9"/>
    </row>
    <row r="9" spans="1:31" s="4" customFormat="1" ht="26.1" customHeight="1" thickBot="1" x14ac:dyDescent="0.25">
      <c r="A9" s="339" t="s">
        <v>8</v>
      </c>
      <c r="B9" s="340"/>
      <c r="C9" s="341"/>
      <c r="D9" s="342" t="s">
        <v>9</v>
      </c>
      <c r="E9" s="343"/>
      <c r="F9" s="343"/>
      <c r="G9" s="344"/>
      <c r="H9" s="290" t="s">
        <v>10</v>
      </c>
      <c r="I9" s="345"/>
      <c r="J9" s="345"/>
      <c r="K9" s="346"/>
      <c r="L9" s="287" t="s">
        <v>11</v>
      </c>
      <c r="M9" s="288"/>
      <c r="N9" s="288"/>
      <c r="O9" s="288"/>
      <c r="P9" s="288"/>
      <c r="Q9" s="289"/>
      <c r="R9" s="290" t="s">
        <v>12</v>
      </c>
      <c r="S9" s="291"/>
      <c r="T9" s="292" t="s">
        <v>13</v>
      </c>
      <c r="U9" s="293"/>
      <c r="V9" s="293"/>
      <c r="W9" s="293"/>
      <c r="X9" s="293"/>
      <c r="Y9" s="293"/>
      <c r="Z9" s="294"/>
      <c r="AA9" s="313" t="s">
        <v>14</v>
      </c>
      <c r="AB9" s="314"/>
      <c r="AC9" s="314"/>
      <c r="AD9" s="314"/>
      <c r="AE9" s="315"/>
    </row>
    <row r="10" spans="1:31" s="4" customFormat="1" ht="33" customHeight="1" x14ac:dyDescent="0.2">
      <c r="A10" s="322" t="s">
        <v>15</v>
      </c>
      <c r="B10" s="325" t="s">
        <v>16</v>
      </c>
      <c r="C10" s="328" t="s">
        <v>17</v>
      </c>
      <c r="D10" s="331" t="s">
        <v>18</v>
      </c>
      <c r="E10" s="310" t="s">
        <v>19</v>
      </c>
      <c r="F10" s="310" t="s">
        <v>20</v>
      </c>
      <c r="G10" s="334" t="s">
        <v>21</v>
      </c>
      <c r="H10" s="337" t="s">
        <v>18</v>
      </c>
      <c r="I10" s="338" t="s">
        <v>22</v>
      </c>
      <c r="J10" s="338" t="s">
        <v>23</v>
      </c>
      <c r="K10" s="357" t="s">
        <v>24</v>
      </c>
      <c r="L10" s="331" t="s">
        <v>25</v>
      </c>
      <c r="M10" s="310" t="s">
        <v>26</v>
      </c>
      <c r="N10" s="311" t="s">
        <v>27</v>
      </c>
      <c r="O10" s="311" t="s">
        <v>28</v>
      </c>
      <c r="P10" s="351" t="s">
        <v>29</v>
      </c>
      <c r="Q10" s="5" t="s">
        <v>30</v>
      </c>
      <c r="R10" s="337" t="s">
        <v>31</v>
      </c>
      <c r="S10" s="354" t="s">
        <v>32</v>
      </c>
      <c r="T10" s="347" t="s">
        <v>33</v>
      </c>
      <c r="U10" s="347" t="s">
        <v>34</v>
      </c>
      <c r="V10" s="347" t="s">
        <v>35</v>
      </c>
      <c r="W10" s="347" t="s">
        <v>36</v>
      </c>
      <c r="X10" s="347" t="s">
        <v>37</v>
      </c>
      <c r="Y10" s="347" t="s">
        <v>38</v>
      </c>
      <c r="Z10" s="6" t="s">
        <v>39</v>
      </c>
      <c r="AA10" s="316"/>
      <c r="AB10" s="317"/>
      <c r="AC10" s="317"/>
      <c r="AD10" s="317"/>
      <c r="AE10" s="318"/>
    </row>
    <row r="11" spans="1:31" s="4" customFormat="1" ht="18" customHeight="1" x14ac:dyDescent="0.2">
      <c r="A11" s="323"/>
      <c r="B11" s="326"/>
      <c r="C11" s="329"/>
      <c r="D11" s="332"/>
      <c r="E11" s="311"/>
      <c r="F11" s="311"/>
      <c r="G11" s="335"/>
      <c r="H11" s="323"/>
      <c r="I11" s="326"/>
      <c r="J11" s="326"/>
      <c r="K11" s="329"/>
      <c r="L11" s="332"/>
      <c r="M11" s="311"/>
      <c r="N11" s="311"/>
      <c r="O11" s="311"/>
      <c r="P11" s="352"/>
      <c r="Q11" s="7" t="s">
        <v>40</v>
      </c>
      <c r="R11" s="323"/>
      <c r="S11" s="355"/>
      <c r="T11" s="347"/>
      <c r="U11" s="347"/>
      <c r="V11" s="347"/>
      <c r="W11" s="347"/>
      <c r="X11" s="347"/>
      <c r="Y11" s="347"/>
      <c r="Z11" s="7" t="s">
        <v>40</v>
      </c>
      <c r="AA11" s="319"/>
      <c r="AB11" s="320"/>
      <c r="AC11" s="320"/>
      <c r="AD11" s="320"/>
      <c r="AE11" s="321"/>
    </row>
    <row r="12" spans="1:31" s="4" customFormat="1" ht="18" customHeight="1" x14ac:dyDescent="0.2">
      <c r="A12" s="323"/>
      <c r="B12" s="326"/>
      <c r="C12" s="329"/>
      <c r="D12" s="332"/>
      <c r="E12" s="311"/>
      <c r="F12" s="311"/>
      <c r="G12" s="335"/>
      <c r="H12" s="323"/>
      <c r="I12" s="326"/>
      <c r="J12" s="326"/>
      <c r="K12" s="329"/>
      <c r="L12" s="332"/>
      <c r="M12" s="311"/>
      <c r="N12" s="311"/>
      <c r="O12" s="311"/>
      <c r="P12" s="352"/>
      <c r="Q12" s="8" t="s">
        <v>41</v>
      </c>
      <c r="R12" s="323"/>
      <c r="S12" s="355"/>
      <c r="T12" s="347"/>
      <c r="U12" s="347"/>
      <c r="V12" s="347"/>
      <c r="W12" s="347"/>
      <c r="X12" s="347"/>
      <c r="Y12" s="347"/>
      <c r="Z12" s="8" t="s">
        <v>41</v>
      </c>
      <c r="AA12" s="316" t="s">
        <v>42</v>
      </c>
      <c r="AB12" s="317"/>
      <c r="AC12" s="317"/>
      <c r="AD12" s="317"/>
      <c r="AE12" s="318"/>
    </row>
    <row r="13" spans="1:31" s="4" customFormat="1" ht="18" customHeight="1" x14ac:dyDescent="0.2">
      <c r="A13" s="323"/>
      <c r="B13" s="326"/>
      <c r="C13" s="329"/>
      <c r="D13" s="332"/>
      <c r="E13" s="311"/>
      <c r="F13" s="311"/>
      <c r="G13" s="335"/>
      <c r="H13" s="323"/>
      <c r="I13" s="326"/>
      <c r="J13" s="326"/>
      <c r="K13" s="329"/>
      <c r="L13" s="332"/>
      <c r="M13" s="311"/>
      <c r="N13" s="311"/>
      <c r="O13" s="311"/>
      <c r="P13" s="352"/>
      <c r="Q13" s="9" t="s">
        <v>43</v>
      </c>
      <c r="R13" s="323"/>
      <c r="S13" s="355"/>
      <c r="T13" s="347"/>
      <c r="U13" s="347"/>
      <c r="V13" s="347"/>
      <c r="W13" s="347"/>
      <c r="X13" s="347"/>
      <c r="Y13" s="347"/>
      <c r="Z13" s="9" t="s">
        <v>43</v>
      </c>
      <c r="AA13" s="316"/>
      <c r="AB13" s="317"/>
      <c r="AC13" s="317"/>
      <c r="AD13" s="317"/>
      <c r="AE13" s="318"/>
    </row>
    <row r="14" spans="1:31" s="4" customFormat="1" ht="18" customHeight="1" x14ac:dyDescent="0.2">
      <c r="A14" s="323"/>
      <c r="B14" s="326"/>
      <c r="C14" s="329"/>
      <c r="D14" s="332"/>
      <c r="E14" s="311"/>
      <c r="F14" s="311"/>
      <c r="G14" s="335"/>
      <c r="H14" s="323"/>
      <c r="I14" s="326"/>
      <c r="J14" s="326"/>
      <c r="K14" s="329"/>
      <c r="L14" s="332"/>
      <c r="M14" s="311"/>
      <c r="N14" s="311"/>
      <c r="O14" s="311"/>
      <c r="P14" s="352"/>
      <c r="Q14" s="10" t="s">
        <v>44</v>
      </c>
      <c r="R14" s="323"/>
      <c r="S14" s="355"/>
      <c r="T14" s="347"/>
      <c r="U14" s="347"/>
      <c r="V14" s="347"/>
      <c r="W14" s="347"/>
      <c r="X14" s="347"/>
      <c r="Y14" s="347"/>
      <c r="Z14" s="10" t="s">
        <v>44</v>
      </c>
      <c r="AA14" s="316"/>
      <c r="AB14" s="317"/>
      <c r="AC14" s="317"/>
      <c r="AD14" s="317"/>
      <c r="AE14" s="318"/>
    </row>
    <row r="15" spans="1:31" s="4" customFormat="1" ht="18" customHeight="1" x14ac:dyDescent="0.2">
      <c r="A15" s="323"/>
      <c r="B15" s="326"/>
      <c r="C15" s="329"/>
      <c r="D15" s="332"/>
      <c r="E15" s="311"/>
      <c r="F15" s="311"/>
      <c r="G15" s="335"/>
      <c r="H15" s="323"/>
      <c r="I15" s="326"/>
      <c r="J15" s="326"/>
      <c r="K15" s="329"/>
      <c r="L15" s="332"/>
      <c r="M15" s="311"/>
      <c r="N15" s="311"/>
      <c r="O15" s="311"/>
      <c r="P15" s="352"/>
      <c r="Q15" s="11" t="s">
        <v>45</v>
      </c>
      <c r="R15" s="323"/>
      <c r="S15" s="355"/>
      <c r="T15" s="347"/>
      <c r="U15" s="347"/>
      <c r="V15" s="347"/>
      <c r="W15" s="347"/>
      <c r="X15" s="347"/>
      <c r="Y15" s="347"/>
      <c r="Z15" s="11" t="s">
        <v>45</v>
      </c>
      <c r="AA15" s="319"/>
      <c r="AB15" s="320"/>
      <c r="AC15" s="320"/>
      <c r="AD15" s="320"/>
      <c r="AE15" s="321"/>
    </row>
    <row r="16" spans="1:31" s="4" customFormat="1" ht="27" customHeight="1" thickBot="1" x14ac:dyDescent="0.25">
      <c r="A16" s="324"/>
      <c r="B16" s="327"/>
      <c r="C16" s="330"/>
      <c r="D16" s="333"/>
      <c r="E16" s="312"/>
      <c r="F16" s="312"/>
      <c r="G16" s="336"/>
      <c r="H16" s="324"/>
      <c r="I16" s="327"/>
      <c r="J16" s="327"/>
      <c r="K16" s="330"/>
      <c r="L16" s="333"/>
      <c r="M16" s="312"/>
      <c r="N16" s="311"/>
      <c r="O16" s="311"/>
      <c r="P16" s="353"/>
      <c r="Q16" s="12"/>
      <c r="R16" s="324"/>
      <c r="S16" s="356"/>
      <c r="T16" s="347"/>
      <c r="U16" s="347"/>
      <c r="V16" s="347"/>
      <c r="W16" s="347"/>
      <c r="X16" s="347"/>
      <c r="Y16" s="347"/>
      <c r="Z16" s="13" t="s">
        <v>46</v>
      </c>
      <c r="AA16" s="14" t="s">
        <v>47</v>
      </c>
      <c r="AB16" s="15" t="s">
        <v>48</v>
      </c>
      <c r="AC16" s="15" t="s">
        <v>49</v>
      </c>
      <c r="AD16" s="16" t="s">
        <v>50</v>
      </c>
      <c r="AE16" s="16" t="s">
        <v>216</v>
      </c>
    </row>
    <row r="17" spans="1:33" ht="135" customHeight="1" x14ac:dyDescent="0.2">
      <c r="A17" s="348" t="s">
        <v>51</v>
      </c>
      <c r="B17" s="349" t="s">
        <v>52</v>
      </c>
      <c r="C17" s="350">
        <f>SUM(T17:T20)</f>
        <v>195583221</v>
      </c>
      <c r="D17" s="17" t="s">
        <v>53</v>
      </c>
      <c r="E17" s="18" t="s">
        <v>54</v>
      </c>
      <c r="F17" s="19">
        <v>2409009</v>
      </c>
      <c r="G17" s="20" t="s">
        <v>55</v>
      </c>
      <c r="H17" s="21" t="s">
        <v>53</v>
      </c>
      <c r="I17" s="266" t="s">
        <v>56</v>
      </c>
      <c r="J17" s="19">
        <v>240900900</v>
      </c>
      <c r="K17" s="267" t="s">
        <v>57</v>
      </c>
      <c r="L17" s="22" t="s">
        <v>58</v>
      </c>
      <c r="M17" s="23">
        <v>1</v>
      </c>
      <c r="N17" s="257"/>
      <c r="O17" s="257">
        <f>M17+N17</f>
        <v>1</v>
      </c>
      <c r="P17" s="161">
        <v>0</v>
      </c>
      <c r="Q17" s="25">
        <v>0</v>
      </c>
      <c r="R17" s="26" t="s">
        <v>59</v>
      </c>
      <c r="S17" s="27">
        <v>23</v>
      </c>
      <c r="T17" s="226">
        <v>30542364.719999999</v>
      </c>
      <c r="U17" s="261"/>
      <c r="V17" s="261">
        <f>T17-U17</f>
        <v>30542364.719999999</v>
      </c>
      <c r="W17" s="261"/>
      <c r="X17" s="261"/>
      <c r="Y17" s="261">
        <f>T17-W17</f>
        <v>30542364.719999999</v>
      </c>
      <c r="Z17" s="25">
        <f>W17/T17</f>
        <v>0</v>
      </c>
      <c r="AA17" s="272" t="s">
        <v>60</v>
      </c>
      <c r="AB17" s="273" t="s">
        <v>61</v>
      </c>
      <c r="AC17" s="273" t="s">
        <v>62</v>
      </c>
      <c r="AD17" s="273" t="s">
        <v>63</v>
      </c>
      <c r="AE17" s="282" t="s">
        <v>265</v>
      </c>
      <c r="AG17" s="28" t="s">
        <v>64</v>
      </c>
    </row>
    <row r="18" spans="1:33" ht="285.75" customHeight="1" x14ac:dyDescent="0.2">
      <c r="A18" s="348"/>
      <c r="B18" s="349"/>
      <c r="C18" s="350"/>
      <c r="D18" s="29" t="s">
        <v>53</v>
      </c>
      <c r="E18" s="30" t="s">
        <v>65</v>
      </c>
      <c r="F18" s="31">
        <v>2409022</v>
      </c>
      <c r="G18" s="32" t="s">
        <v>66</v>
      </c>
      <c r="H18" s="33" t="s">
        <v>53</v>
      </c>
      <c r="I18" s="268" t="s">
        <v>67</v>
      </c>
      <c r="J18" s="31">
        <v>240902202</v>
      </c>
      <c r="K18" s="269" t="s">
        <v>68</v>
      </c>
      <c r="L18" s="22" t="s">
        <v>58</v>
      </c>
      <c r="M18" s="24">
        <v>1</v>
      </c>
      <c r="N18" s="257"/>
      <c r="O18" s="257">
        <f t="shared" ref="O18" si="0">M18+N18</f>
        <v>1</v>
      </c>
      <c r="P18" s="162">
        <v>0</v>
      </c>
      <c r="Q18" s="34">
        <v>0</v>
      </c>
      <c r="R18" s="26" t="s">
        <v>59</v>
      </c>
      <c r="S18" s="27">
        <v>23</v>
      </c>
      <c r="T18" s="259">
        <v>47955646.380000003</v>
      </c>
      <c r="U18" s="260"/>
      <c r="V18" s="261">
        <f t="shared" ref="V18:V20" si="1">T18-U18</f>
        <v>47955646.380000003</v>
      </c>
      <c r="W18" s="260"/>
      <c r="X18" s="260"/>
      <c r="Y18" s="261">
        <f t="shared" ref="Y18:Y20" si="2">T18-W18</f>
        <v>47955646.380000003</v>
      </c>
      <c r="Z18" s="34">
        <f t="shared" ref="Z18" si="3">W18/T18</f>
        <v>0</v>
      </c>
      <c r="AA18" s="274" t="s">
        <v>69</v>
      </c>
      <c r="AB18" s="275" t="s">
        <v>70</v>
      </c>
      <c r="AC18" s="276" t="s">
        <v>71</v>
      </c>
      <c r="AD18" s="276" t="s">
        <v>72</v>
      </c>
      <c r="AE18" s="283" t="s">
        <v>264</v>
      </c>
    </row>
    <row r="19" spans="1:33" ht="319.5" customHeight="1" thickBot="1" x14ac:dyDescent="0.25">
      <c r="A19" s="348"/>
      <c r="B19" s="349"/>
      <c r="C19" s="350"/>
      <c r="D19" s="29" t="s">
        <v>53</v>
      </c>
      <c r="E19" s="30" t="s">
        <v>73</v>
      </c>
      <c r="F19" s="31">
        <v>2409014</v>
      </c>
      <c r="G19" s="32" t="s">
        <v>74</v>
      </c>
      <c r="H19" s="33" t="s">
        <v>53</v>
      </c>
      <c r="I19" s="268" t="s">
        <v>75</v>
      </c>
      <c r="J19" s="31">
        <v>240901400</v>
      </c>
      <c r="K19" s="269" t="s">
        <v>76</v>
      </c>
      <c r="L19" s="22" t="s">
        <v>58</v>
      </c>
      <c r="M19" s="24">
        <v>1</v>
      </c>
      <c r="N19" s="257"/>
      <c r="O19" s="257">
        <f>M19+N19</f>
        <v>1</v>
      </c>
      <c r="P19" s="162">
        <v>0.14000000000000001</v>
      </c>
      <c r="Q19" s="34">
        <v>0.14000000000000001</v>
      </c>
      <c r="R19" s="26" t="s">
        <v>59</v>
      </c>
      <c r="S19" s="27">
        <v>23</v>
      </c>
      <c r="T19" s="259">
        <v>29925000</v>
      </c>
      <c r="U19" s="260">
        <v>25200000</v>
      </c>
      <c r="V19" s="261">
        <f t="shared" si="1"/>
        <v>4725000</v>
      </c>
      <c r="W19" s="260">
        <v>25200000</v>
      </c>
      <c r="X19" s="260">
        <v>4200000</v>
      </c>
      <c r="Y19" s="261">
        <f t="shared" si="2"/>
        <v>4725000</v>
      </c>
      <c r="Z19" s="34">
        <f>W19/T19</f>
        <v>0.84210526315789469</v>
      </c>
      <c r="AA19" s="274" t="s">
        <v>77</v>
      </c>
      <c r="AB19" s="275" t="s">
        <v>78</v>
      </c>
      <c r="AC19" s="277" t="s">
        <v>79</v>
      </c>
      <c r="AD19" s="277" t="s">
        <v>80</v>
      </c>
      <c r="AE19" s="280" t="s">
        <v>266</v>
      </c>
      <c r="AF19" s="284"/>
      <c r="AG19" s="281"/>
    </row>
    <row r="20" spans="1:33" ht="350.25" customHeight="1" thickBot="1" x14ac:dyDescent="0.25">
      <c r="A20" s="348"/>
      <c r="B20" s="349"/>
      <c r="C20" s="350"/>
      <c r="D20" s="35" t="s">
        <v>53</v>
      </c>
      <c r="E20" s="36" t="s">
        <v>81</v>
      </c>
      <c r="F20" s="37">
        <v>2409039</v>
      </c>
      <c r="G20" s="38" t="s">
        <v>82</v>
      </c>
      <c r="H20" s="39" t="s">
        <v>53</v>
      </c>
      <c r="I20" s="270" t="s">
        <v>83</v>
      </c>
      <c r="J20" s="37">
        <v>240903905</v>
      </c>
      <c r="K20" s="271" t="s">
        <v>84</v>
      </c>
      <c r="L20" s="40" t="s">
        <v>58</v>
      </c>
      <c r="M20" s="41">
        <v>1</v>
      </c>
      <c r="N20" s="258"/>
      <c r="O20" s="258">
        <f t="shared" ref="O20" si="4">M20+N20</f>
        <v>1</v>
      </c>
      <c r="P20" s="163">
        <v>0.09</v>
      </c>
      <c r="Q20" s="34">
        <v>0.09</v>
      </c>
      <c r="R20" s="42" t="s">
        <v>59</v>
      </c>
      <c r="S20" s="43">
        <v>23</v>
      </c>
      <c r="T20" s="262">
        <v>87160209.900000006</v>
      </c>
      <c r="U20" s="263">
        <v>32000000</v>
      </c>
      <c r="V20" s="264">
        <f t="shared" si="1"/>
        <v>55160209.900000006</v>
      </c>
      <c r="W20" s="263">
        <v>32000000</v>
      </c>
      <c r="X20" s="263">
        <v>8000000</v>
      </c>
      <c r="Y20" s="265">
        <f t="shared" si="2"/>
        <v>55160209.900000006</v>
      </c>
      <c r="Z20" s="44">
        <f>W20:W20/T20:T20</f>
        <v>0.36714000616467074</v>
      </c>
      <c r="AA20" s="278" t="s">
        <v>85</v>
      </c>
      <c r="AB20" s="279" t="s">
        <v>86</v>
      </c>
      <c r="AC20" s="280" t="s">
        <v>262</v>
      </c>
      <c r="AD20" s="280" t="s">
        <v>263</v>
      </c>
      <c r="AE20" s="510" t="s">
        <v>267</v>
      </c>
      <c r="AF20" s="285"/>
    </row>
    <row r="21" spans="1:33" ht="33" customHeight="1" thickBot="1" x14ac:dyDescent="0.3">
      <c r="A21" s="45" t="s">
        <v>87</v>
      </c>
      <c r="B21" s="46"/>
      <c r="C21" s="46"/>
      <c r="D21" s="47"/>
      <c r="E21" s="47"/>
      <c r="F21" s="47"/>
      <c r="G21" s="47"/>
      <c r="H21" s="46"/>
      <c r="I21" s="48"/>
      <c r="J21" s="48"/>
      <c r="K21" s="48"/>
      <c r="L21" s="48"/>
      <c r="M21" s="49"/>
      <c r="N21" s="49"/>
      <c r="O21" s="49"/>
      <c r="P21" s="49"/>
      <c r="Q21" s="49"/>
      <c r="R21" s="50"/>
      <c r="S21" s="51"/>
      <c r="T21" s="52">
        <f t="shared" ref="T21:Y21" si="5">SUM(T17:T20)</f>
        <v>195583221</v>
      </c>
      <c r="U21" s="52">
        <f t="shared" si="5"/>
        <v>57200000</v>
      </c>
      <c r="V21" s="52">
        <f t="shared" si="5"/>
        <v>138383221</v>
      </c>
      <c r="W21" s="52">
        <f t="shared" si="5"/>
        <v>57200000</v>
      </c>
      <c r="X21" s="52">
        <f t="shared" si="5"/>
        <v>12200000</v>
      </c>
      <c r="Y21" s="52">
        <f t="shared" si="5"/>
        <v>138383221</v>
      </c>
      <c r="Z21" s="53">
        <f>W21:W21/T21:T21</f>
        <v>0.29245862557913394</v>
      </c>
      <c r="AA21" s="54"/>
      <c r="AB21" s="55"/>
      <c r="AC21" s="55"/>
      <c r="AD21" s="160"/>
      <c r="AE21" s="56"/>
    </row>
    <row r="23" spans="1:33" ht="35.25" customHeight="1" thickBot="1" x14ac:dyDescent="0.25"/>
    <row r="24" spans="1:33" ht="49.5" customHeight="1" x14ac:dyDescent="0.2">
      <c r="Q24" s="63" t="s">
        <v>88</v>
      </c>
      <c r="R24" s="64" t="s">
        <v>89</v>
      </c>
      <c r="S24" s="65" t="s">
        <v>90</v>
      </c>
      <c r="X24" s="66"/>
      <c r="Y24" s="66"/>
      <c r="Z24" s="66"/>
    </row>
    <row r="25" spans="1:33" ht="29.25" customHeight="1" x14ac:dyDescent="0.2">
      <c r="Q25" s="67" t="s">
        <v>91</v>
      </c>
      <c r="R25" s="68">
        <v>4</v>
      </c>
      <c r="S25" s="69">
        <f>R25/R$30</f>
        <v>1</v>
      </c>
      <c r="X25" s="70" t="s">
        <v>13</v>
      </c>
      <c r="Y25" s="70" t="s">
        <v>218</v>
      </c>
      <c r="Z25" s="70" t="s">
        <v>90</v>
      </c>
    </row>
    <row r="26" spans="1:33" ht="29.25" customHeight="1" x14ac:dyDescent="0.2">
      <c r="Q26" s="67" t="s">
        <v>92</v>
      </c>
      <c r="R26" s="71"/>
      <c r="S26" s="69"/>
      <c r="X26" s="66" t="s">
        <v>33</v>
      </c>
      <c r="Y26" s="66">
        <f>T21</f>
        <v>195583221</v>
      </c>
      <c r="Z26" s="72">
        <f>Y26/Y26</f>
        <v>1</v>
      </c>
    </row>
    <row r="27" spans="1:33" ht="29.25" customHeight="1" x14ac:dyDescent="0.2">
      <c r="D27" s="73" t="s">
        <v>93</v>
      </c>
      <c r="E27" s="74" t="s">
        <v>94</v>
      </c>
      <c r="F27" s="75"/>
      <c r="G27" s="360" t="s">
        <v>95</v>
      </c>
      <c r="H27" s="361"/>
      <c r="L27" s="4"/>
      <c r="Q27" s="67" t="s">
        <v>96</v>
      </c>
      <c r="R27" s="76"/>
      <c r="S27" s="69"/>
      <c r="T27" s="61"/>
      <c r="U27" s="61"/>
      <c r="V27" s="61"/>
      <c r="W27" s="61"/>
      <c r="X27" s="66" t="s">
        <v>97</v>
      </c>
      <c r="Y27" s="66">
        <f>U21</f>
        <v>57200000</v>
      </c>
      <c r="Z27" s="77">
        <f>Y27/Y26</f>
        <v>0.29245862557913394</v>
      </c>
      <c r="AA27" s="28"/>
    </row>
    <row r="28" spans="1:33" ht="29.25" customHeight="1" x14ac:dyDescent="0.2">
      <c r="D28" s="73" t="s">
        <v>98</v>
      </c>
      <c r="E28" s="362" t="s">
        <v>98</v>
      </c>
      <c r="F28" s="363"/>
      <c r="G28" s="364" t="s">
        <v>99</v>
      </c>
      <c r="H28" s="364"/>
      <c r="L28" s="4"/>
      <c r="Q28" s="67" t="s">
        <v>100</v>
      </c>
      <c r="R28" s="78"/>
      <c r="S28" s="69"/>
      <c r="T28" s="61"/>
      <c r="U28" s="61"/>
      <c r="V28" s="61"/>
      <c r="W28" s="61"/>
      <c r="X28" s="66" t="s">
        <v>101</v>
      </c>
      <c r="Y28" s="66">
        <f>V21</f>
        <v>138383221</v>
      </c>
      <c r="Z28" s="77">
        <f>Y28/Y26</f>
        <v>0.70754137442086606</v>
      </c>
      <c r="AA28" s="28"/>
    </row>
    <row r="29" spans="1:33" ht="29.25" customHeight="1" x14ac:dyDescent="0.2">
      <c r="D29" s="73" t="s">
        <v>102</v>
      </c>
      <c r="E29" s="362" t="s">
        <v>102</v>
      </c>
      <c r="F29" s="363"/>
      <c r="G29" s="364" t="s">
        <v>103</v>
      </c>
      <c r="H29" s="364"/>
      <c r="L29" s="4"/>
      <c r="Q29" s="67" t="s">
        <v>104</v>
      </c>
      <c r="R29" s="79"/>
      <c r="S29" s="69"/>
      <c r="T29" s="61"/>
      <c r="U29" s="61"/>
      <c r="V29" s="61"/>
      <c r="W29" s="61"/>
      <c r="X29" s="66" t="s">
        <v>36</v>
      </c>
      <c r="Y29" s="66">
        <f>W21</f>
        <v>57200000</v>
      </c>
      <c r="Z29" s="77">
        <f>Y29/Y26</f>
        <v>0.29245862557913394</v>
      </c>
      <c r="AA29" s="28"/>
    </row>
    <row r="30" spans="1:33" ht="29.25" customHeight="1" thickBot="1" x14ac:dyDescent="0.25">
      <c r="E30" s="365"/>
      <c r="F30" s="365"/>
      <c r="G30" s="366"/>
      <c r="H30" s="366"/>
      <c r="L30" s="4"/>
      <c r="Q30" s="80" t="s">
        <v>105</v>
      </c>
      <c r="R30" s="81">
        <f>SUM(R25:R29)</f>
        <v>4</v>
      </c>
      <c r="S30" s="82">
        <f>SUM(S25:S29)</f>
        <v>1</v>
      </c>
      <c r="T30" s="83"/>
      <c r="U30" s="83"/>
      <c r="V30" s="83"/>
      <c r="W30" s="83"/>
      <c r="X30" s="66" t="s">
        <v>37</v>
      </c>
      <c r="Y30" s="66">
        <f>X21</f>
        <v>12200000</v>
      </c>
      <c r="Z30" s="77">
        <f>Y30/Y26</f>
        <v>6.2377539022122966E-2</v>
      </c>
      <c r="AA30" s="28"/>
    </row>
    <row r="31" spans="1:33" ht="29.25" customHeight="1" x14ac:dyDescent="0.2">
      <c r="T31" s="84"/>
      <c r="U31" s="84"/>
      <c r="V31" s="84"/>
      <c r="W31" s="85"/>
      <c r="X31" s="66"/>
      <c r="Y31" s="66"/>
      <c r="Z31" s="72"/>
    </row>
    <row r="32" spans="1:33" x14ac:dyDescent="0.2">
      <c r="T32" s="84"/>
      <c r="U32" s="84"/>
      <c r="V32" s="84"/>
      <c r="W32" s="86"/>
      <c r="X32" s="86"/>
      <c r="Y32" s="86"/>
      <c r="Z32" s="87"/>
    </row>
    <row r="34" spans="20:26" ht="15.75" x14ac:dyDescent="0.25">
      <c r="T34" s="358"/>
      <c r="U34" s="358"/>
      <c r="V34" s="358"/>
      <c r="W34" s="358"/>
      <c r="X34" s="358"/>
      <c r="Y34" s="358"/>
      <c r="Z34" s="358"/>
    </row>
    <row r="35" spans="20:26" ht="15.75" x14ac:dyDescent="0.2">
      <c r="T35" s="359"/>
      <c r="U35" s="359"/>
      <c r="V35" s="359"/>
      <c r="W35" s="359"/>
      <c r="X35" s="359"/>
      <c r="Y35" s="359"/>
      <c r="Z35" s="359"/>
    </row>
    <row r="36" spans="20:26" ht="15.75" x14ac:dyDescent="0.2">
      <c r="T36" s="88"/>
      <c r="U36" s="88"/>
      <c r="V36" s="88"/>
      <c r="W36" s="89"/>
      <c r="X36" s="89"/>
      <c r="Y36" s="89"/>
      <c r="Z36" s="83"/>
    </row>
    <row r="37" spans="20:26" x14ac:dyDescent="0.2">
      <c r="T37" s="84"/>
      <c r="U37" s="84"/>
      <c r="V37" s="84"/>
      <c r="W37" s="86"/>
      <c r="X37" s="86"/>
      <c r="Y37" s="86"/>
      <c r="Z37" s="90"/>
    </row>
    <row r="63" spans="20:20" x14ac:dyDescent="0.2">
      <c r="T63" s="91"/>
    </row>
  </sheetData>
  <mergeCells count="51">
    <mergeCell ref="T34:Z34"/>
    <mergeCell ref="T35:Z35"/>
    <mergeCell ref="G27:H27"/>
    <mergeCell ref="E28:F28"/>
    <mergeCell ref="G28:H28"/>
    <mergeCell ref="E29:F29"/>
    <mergeCell ref="G29:H29"/>
    <mergeCell ref="E30:F30"/>
    <mergeCell ref="G30:H30"/>
    <mergeCell ref="W10:W16"/>
    <mergeCell ref="X10:X16"/>
    <mergeCell ref="Y10:Y16"/>
    <mergeCell ref="AA12:AE15"/>
    <mergeCell ref="A17:A20"/>
    <mergeCell ref="B17:B20"/>
    <mergeCell ref="C17:C20"/>
    <mergeCell ref="P10:P16"/>
    <mergeCell ref="R10:R16"/>
    <mergeCell ref="S10:S16"/>
    <mergeCell ref="T10:T16"/>
    <mergeCell ref="U10:U16"/>
    <mergeCell ref="V10:V16"/>
    <mergeCell ref="J10:J16"/>
    <mergeCell ref="K10:K16"/>
    <mergeCell ref="L10:L16"/>
    <mergeCell ref="M10:M16"/>
    <mergeCell ref="N10:N16"/>
    <mergeCell ref="O10:O16"/>
    <mergeCell ref="AA9:AE11"/>
    <mergeCell ref="A10:A16"/>
    <mergeCell ref="B10:B16"/>
    <mergeCell ref="C10:C16"/>
    <mergeCell ref="D10:D16"/>
    <mergeCell ref="E10:E16"/>
    <mergeCell ref="F10:F16"/>
    <mergeCell ref="G10:G16"/>
    <mergeCell ref="H10:H16"/>
    <mergeCell ref="I10:I16"/>
    <mergeCell ref="A9:C9"/>
    <mergeCell ref="D9:G9"/>
    <mergeCell ref="H9:K9"/>
    <mergeCell ref="L9:Q9"/>
    <mergeCell ref="R9:S9"/>
    <mergeCell ref="T9:Z9"/>
    <mergeCell ref="A1:A8"/>
    <mergeCell ref="B1:AC2"/>
    <mergeCell ref="B3:AC4"/>
    <mergeCell ref="B5:AE5"/>
    <mergeCell ref="B6:AE6"/>
    <mergeCell ref="B7:AE7"/>
    <mergeCell ref="B8:AE8"/>
  </mergeCells>
  <conditionalFormatting sqref="Z17:Z20 Q17:Q20">
    <cfRule type="cellIs" dxfId="9" priority="6" operator="between">
      <formula>0</formula>
      <formula>0.3999</formula>
    </cfRule>
    <cfRule type="cellIs" dxfId="8" priority="7" operator="between">
      <formula>0.4</formula>
      <formula>0.59</formula>
    </cfRule>
    <cfRule type="cellIs" dxfId="7" priority="8" operator="between">
      <formula>0.6</formula>
      <formula>0.69</formula>
    </cfRule>
    <cfRule type="cellIs" dxfId="6" priority="9" operator="between">
      <formula>0.7</formula>
      <formula>0.79</formula>
    </cfRule>
    <cfRule type="cellIs" dxfId="5" priority="10" operator="between">
      <formula>0.8</formula>
      <formula>1</formula>
    </cfRule>
  </conditionalFormatting>
  <conditionalFormatting sqref="Z21">
    <cfRule type="cellIs" dxfId="4" priority="1" operator="between">
      <formula>0</formula>
      <formula>0.3999</formula>
    </cfRule>
    <cfRule type="cellIs" dxfId="3" priority="2" operator="between">
      <formula>0.4</formula>
      <formula>0.59</formula>
    </cfRule>
    <cfRule type="cellIs" dxfId="2" priority="3" operator="between">
      <formula>0.6</formula>
      <formula>0.69</formula>
    </cfRule>
    <cfRule type="cellIs" dxfId="1" priority="4" operator="between">
      <formula>0.695</formula>
      <formula>0.7949</formula>
    </cfRule>
    <cfRule type="cellIs" dxfId="0" priority="5" operator="between">
      <formula>0.8</formula>
      <formula>1</formula>
    </cfRule>
  </conditionalFormatting>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Q27"/>
  <sheetViews>
    <sheetView showGridLines="0" topLeftCell="O1" zoomScale="80" zoomScaleNormal="80" workbookViewId="0">
      <pane ySplit="10" topLeftCell="A11" activePane="bottomLeft" state="frozen"/>
      <selection activeCell="C1" sqref="C1"/>
      <selection pane="bottomLeft" activeCell="AB18" sqref="AB18"/>
    </sheetView>
  </sheetViews>
  <sheetFormatPr baseColWidth="10" defaultColWidth="11.42578125" defaultRowHeight="12.75" x14ac:dyDescent="0.2"/>
  <cols>
    <col min="1" max="1" width="10.28515625" style="93" customWidth="1"/>
    <col min="2" max="2" width="15.7109375" style="93" customWidth="1"/>
    <col min="3" max="5" width="11.42578125" style="93"/>
    <col min="6" max="6" width="18.140625" style="93" customWidth="1"/>
    <col min="7" max="7" width="11.42578125" style="93"/>
    <col min="8" max="8" width="25" style="93" customWidth="1"/>
    <col min="9" max="9" width="19.140625" style="93" customWidth="1"/>
    <col min="10" max="10" width="15.28515625" style="93" customWidth="1"/>
    <col min="11" max="11" width="16.140625" style="93" customWidth="1"/>
    <col min="12" max="12" width="14.85546875" style="93" customWidth="1"/>
    <col min="13" max="13" width="16.28515625" style="93" customWidth="1"/>
    <col min="14" max="14" width="15.7109375" style="93" customWidth="1"/>
    <col min="15" max="15" width="14.140625" style="93" customWidth="1"/>
    <col min="16" max="16" width="14.28515625" style="93" customWidth="1"/>
    <col min="17" max="17" width="11.42578125" style="93"/>
    <col min="18" max="18" width="16.42578125" style="93" customWidth="1"/>
    <col min="19" max="19" width="20.28515625" style="93" customWidth="1"/>
    <col min="20" max="20" width="11.42578125" style="93"/>
    <col min="21" max="21" width="32.28515625" style="93" customWidth="1"/>
    <col min="22" max="22" width="23.140625" style="93" customWidth="1"/>
    <col min="23" max="23" width="18.5703125" style="93" customWidth="1"/>
    <col min="24" max="24" width="21.42578125" style="93" customWidth="1"/>
    <col min="25" max="27" width="18.85546875" style="93" customWidth="1"/>
    <col min="28" max="28" width="27.42578125" style="93" customWidth="1"/>
    <col min="29" max="29" width="28.140625" style="93" customWidth="1"/>
    <col min="30" max="30" width="29.85546875" style="93" customWidth="1"/>
    <col min="31" max="32" width="11.42578125" style="93"/>
    <col min="33" max="33" width="8" style="93" customWidth="1"/>
    <col min="34" max="34" width="8.5703125" style="93" customWidth="1"/>
    <col min="35" max="35" width="9.28515625" style="93" customWidth="1"/>
    <col min="36" max="36" width="7.42578125" style="93" customWidth="1"/>
    <col min="37" max="37" width="9.42578125" style="93" customWidth="1"/>
    <col min="38" max="38" width="8.5703125" style="93" customWidth="1"/>
    <col min="39" max="39" width="5.28515625" style="93" customWidth="1"/>
    <col min="40" max="40" width="8.140625" style="93" customWidth="1"/>
    <col min="41" max="41" width="6.7109375" style="93" customWidth="1"/>
    <col min="42" max="42" width="6.42578125" style="93" customWidth="1"/>
    <col min="43" max="43" width="6.28515625" style="93" customWidth="1"/>
    <col min="44" max="44" width="6.5703125" style="93" customWidth="1"/>
    <col min="45" max="45" width="8" style="93" customWidth="1"/>
    <col min="46" max="46" width="7.7109375" style="93" customWidth="1"/>
    <col min="47" max="47" width="7.5703125" style="93" customWidth="1"/>
    <col min="48" max="48" width="11.5703125" style="93" customWidth="1"/>
    <col min="49" max="49" width="14.28515625" style="93" customWidth="1"/>
    <col min="50" max="50" width="14.42578125" style="93" customWidth="1"/>
    <col min="51" max="51" width="15.140625" style="93" customWidth="1"/>
    <col min="52" max="16384" width="11.42578125" style="93"/>
  </cols>
  <sheetData>
    <row r="1" spans="1:69" ht="11.25" customHeight="1" x14ac:dyDescent="0.2">
      <c r="A1" s="379"/>
      <c r="B1" s="379"/>
      <c r="C1" s="380" t="s">
        <v>106</v>
      </c>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0"/>
      <c r="AM1" s="380"/>
      <c r="AN1" s="380"/>
      <c r="AO1" s="380"/>
      <c r="AP1" s="380"/>
      <c r="AQ1" s="380"/>
      <c r="AR1" s="380"/>
      <c r="AS1" s="380"/>
      <c r="AT1" s="380"/>
      <c r="AU1" s="380"/>
      <c r="AV1" s="380"/>
      <c r="AW1" s="380"/>
    </row>
    <row r="2" spans="1:69" s="96" customFormat="1" ht="12" customHeight="1" x14ac:dyDescent="0.2">
      <c r="A2" s="379"/>
      <c r="B2" s="379"/>
      <c r="C2" s="381" t="s">
        <v>219</v>
      </c>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c r="AW2" s="383"/>
      <c r="AX2" s="94" t="s">
        <v>107</v>
      </c>
      <c r="AY2" s="94" t="s">
        <v>108</v>
      </c>
      <c r="AZ2" s="95"/>
      <c r="BA2" s="95"/>
      <c r="BB2" s="95"/>
      <c r="BC2" s="95"/>
      <c r="BD2" s="95"/>
      <c r="BE2" s="95"/>
      <c r="BF2" s="95"/>
      <c r="BG2" s="95"/>
      <c r="BH2" s="95"/>
      <c r="BI2" s="95"/>
      <c r="BJ2" s="95"/>
      <c r="BK2" s="95"/>
      <c r="BL2" s="95"/>
      <c r="BM2" s="95"/>
      <c r="BN2" s="95"/>
      <c r="BO2" s="95"/>
      <c r="BP2" s="95"/>
      <c r="BQ2" s="95"/>
    </row>
    <row r="3" spans="1:69" s="96" customFormat="1" ht="10.5" customHeight="1" x14ac:dyDescent="0.2">
      <c r="A3" s="379"/>
      <c r="B3" s="379"/>
      <c r="C3" s="384"/>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385"/>
      <c r="AO3" s="385"/>
      <c r="AP3" s="385"/>
      <c r="AQ3" s="385"/>
      <c r="AR3" s="385"/>
      <c r="AS3" s="385"/>
      <c r="AT3" s="385"/>
      <c r="AU3" s="385"/>
      <c r="AV3" s="385"/>
      <c r="AW3" s="386"/>
      <c r="AX3" s="94" t="s">
        <v>109</v>
      </c>
      <c r="AY3" s="97">
        <v>11</v>
      </c>
      <c r="AZ3" s="95"/>
      <c r="BA3" s="95"/>
      <c r="BB3" s="95"/>
      <c r="BC3" s="95"/>
      <c r="BD3" s="95"/>
      <c r="BE3" s="95"/>
      <c r="BF3" s="95"/>
      <c r="BG3" s="95"/>
      <c r="BH3" s="95"/>
      <c r="BI3" s="95"/>
      <c r="BJ3" s="95"/>
      <c r="BK3" s="95"/>
      <c r="BL3" s="95"/>
      <c r="BM3" s="95"/>
      <c r="BN3" s="95"/>
      <c r="BO3" s="95"/>
      <c r="BP3" s="95"/>
      <c r="BQ3" s="95"/>
    </row>
    <row r="4" spans="1:69" s="96" customFormat="1" ht="11.25" customHeight="1" x14ac:dyDescent="0.2">
      <c r="A4" s="379"/>
      <c r="B4" s="379"/>
      <c r="C4" s="387"/>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9"/>
      <c r="AX4" s="94" t="s">
        <v>110</v>
      </c>
      <c r="AY4" s="98">
        <v>44714</v>
      </c>
      <c r="AZ4" s="95"/>
      <c r="BA4" s="95"/>
      <c r="BB4" s="95"/>
      <c r="BC4" s="95"/>
      <c r="BD4" s="95"/>
      <c r="BE4" s="95"/>
      <c r="BF4" s="95"/>
      <c r="BG4" s="95"/>
      <c r="BH4" s="95"/>
      <c r="BI4" s="95"/>
      <c r="BJ4" s="95"/>
      <c r="BK4" s="95"/>
      <c r="BL4" s="95"/>
      <c r="BM4" s="95"/>
      <c r="BN4" s="95"/>
      <c r="BO4" s="95"/>
      <c r="BP4" s="95"/>
      <c r="BQ4" s="95"/>
    </row>
    <row r="5" spans="1:69" s="96" customFormat="1" ht="11.25" customHeight="1" x14ac:dyDescent="0.2">
      <c r="A5" s="379"/>
      <c r="B5" s="379"/>
      <c r="C5" s="390"/>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2"/>
      <c r="AX5" s="94" t="s">
        <v>111</v>
      </c>
      <c r="AY5" s="99" t="s">
        <v>112</v>
      </c>
      <c r="AZ5" s="95"/>
      <c r="BA5" s="95"/>
      <c r="BB5" s="95"/>
      <c r="BC5" s="95"/>
      <c r="BD5" s="95"/>
      <c r="BE5" s="95"/>
      <c r="BF5" s="95"/>
      <c r="BG5" s="95"/>
      <c r="BH5" s="95"/>
      <c r="BI5" s="95"/>
      <c r="BJ5" s="95"/>
      <c r="BK5" s="95"/>
      <c r="BL5" s="95"/>
      <c r="BM5" s="95"/>
      <c r="BN5" s="95"/>
      <c r="BO5" s="95"/>
      <c r="BP5" s="95"/>
      <c r="BQ5" s="95"/>
    </row>
    <row r="6" spans="1:69" s="96" customFormat="1" ht="9.75" customHeight="1" x14ac:dyDescent="0.2">
      <c r="A6" s="379"/>
      <c r="B6" s="379"/>
      <c r="C6" s="393" t="s">
        <v>113</v>
      </c>
      <c r="D6" s="394"/>
      <c r="E6" s="394"/>
      <c r="F6" s="394"/>
      <c r="G6" s="394"/>
      <c r="H6" s="394"/>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4"/>
      <c r="AK6" s="394"/>
      <c r="AL6" s="394"/>
      <c r="AM6" s="394"/>
      <c r="AN6" s="394"/>
      <c r="AO6" s="394"/>
      <c r="AP6" s="394"/>
      <c r="AQ6" s="394"/>
      <c r="AR6" s="394"/>
      <c r="AS6" s="394"/>
      <c r="AT6" s="394"/>
      <c r="AU6" s="394"/>
      <c r="AV6" s="394"/>
      <c r="AW6" s="394"/>
      <c r="AX6" s="100"/>
      <c r="AY6" s="101"/>
      <c r="AZ6" s="95"/>
      <c r="BA6" s="95"/>
      <c r="BB6" s="95"/>
      <c r="BC6" s="95"/>
      <c r="BD6" s="95"/>
      <c r="BE6" s="95"/>
      <c r="BF6" s="95"/>
      <c r="BG6" s="95"/>
      <c r="BH6" s="95"/>
      <c r="BI6" s="95"/>
      <c r="BJ6" s="95"/>
      <c r="BK6" s="95"/>
      <c r="BL6" s="95"/>
      <c r="BM6" s="95"/>
      <c r="BN6" s="95"/>
      <c r="BO6" s="95"/>
      <c r="BP6" s="95"/>
      <c r="BQ6" s="95"/>
    </row>
    <row r="7" spans="1:69" s="96" customFormat="1" ht="9.75" customHeight="1" x14ac:dyDescent="0.2">
      <c r="A7" s="380"/>
      <c r="B7" s="380"/>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3"/>
      <c r="AZ7" s="95"/>
      <c r="BA7" s="95"/>
      <c r="BB7" s="95"/>
      <c r="BC7" s="95"/>
      <c r="BD7" s="95"/>
      <c r="BE7" s="95"/>
      <c r="BF7" s="95"/>
      <c r="BG7" s="95"/>
      <c r="BH7" s="95"/>
      <c r="BI7" s="95"/>
      <c r="BJ7" s="95"/>
      <c r="BK7" s="95"/>
      <c r="BL7" s="95"/>
      <c r="BM7" s="95"/>
      <c r="BN7" s="95"/>
      <c r="BO7" s="95"/>
      <c r="BP7" s="95"/>
      <c r="BQ7" s="95"/>
    </row>
    <row r="8" spans="1:69" x14ac:dyDescent="0.2">
      <c r="A8" s="367" t="s">
        <v>114</v>
      </c>
      <c r="B8" s="368"/>
      <c r="C8" s="367" t="s">
        <v>115</v>
      </c>
      <c r="D8" s="368"/>
      <c r="E8" s="367" t="s">
        <v>116</v>
      </c>
      <c r="F8" s="368"/>
      <c r="G8" s="367" t="s">
        <v>117</v>
      </c>
      <c r="H8" s="371"/>
      <c r="I8" s="371"/>
      <c r="J8" s="368"/>
      <c r="K8" s="373" t="s">
        <v>118</v>
      </c>
      <c r="L8" s="374"/>
      <c r="M8" s="374"/>
      <c r="N8" s="375"/>
      <c r="O8" s="373" t="s">
        <v>119</v>
      </c>
      <c r="P8" s="374"/>
      <c r="Q8" s="375"/>
      <c r="R8" s="403" t="s">
        <v>120</v>
      </c>
      <c r="S8" s="403"/>
      <c r="T8" s="403"/>
      <c r="U8" s="403"/>
      <c r="V8" s="403"/>
      <c r="W8" s="403"/>
      <c r="X8" s="403"/>
      <c r="Y8" s="104"/>
      <c r="Z8" s="104"/>
      <c r="AA8" s="104"/>
      <c r="AB8" s="104"/>
      <c r="AC8" s="105"/>
      <c r="AD8" s="105"/>
      <c r="AE8" s="105"/>
      <c r="AF8" s="106"/>
      <c r="AG8" s="405" t="s">
        <v>121</v>
      </c>
      <c r="AH8" s="406"/>
      <c r="AI8" s="406"/>
      <c r="AJ8" s="406"/>
      <c r="AK8" s="406"/>
      <c r="AL8" s="406"/>
      <c r="AM8" s="406"/>
      <c r="AN8" s="406"/>
      <c r="AO8" s="406"/>
      <c r="AP8" s="406"/>
      <c r="AQ8" s="406"/>
      <c r="AR8" s="406"/>
      <c r="AS8" s="406"/>
      <c r="AT8" s="406"/>
      <c r="AU8" s="406"/>
      <c r="AV8" s="407"/>
      <c r="AW8" s="395" t="s">
        <v>122</v>
      </c>
      <c r="AX8" s="395" t="s">
        <v>123</v>
      </c>
      <c r="AY8" s="395" t="s">
        <v>124</v>
      </c>
    </row>
    <row r="9" spans="1:69" s="109" customFormat="1" x14ac:dyDescent="0.2">
      <c r="A9" s="369"/>
      <c r="B9" s="370"/>
      <c r="C9" s="369"/>
      <c r="D9" s="370"/>
      <c r="E9" s="369"/>
      <c r="F9" s="370"/>
      <c r="G9" s="369"/>
      <c r="H9" s="372"/>
      <c r="I9" s="372"/>
      <c r="J9" s="370"/>
      <c r="K9" s="376"/>
      <c r="L9" s="377"/>
      <c r="M9" s="377"/>
      <c r="N9" s="378"/>
      <c r="O9" s="376"/>
      <c r="P9" s="377"/>
      <c r="Q9" s="378"/>
      <c r="R9" s="404"/>
      <c r="S9" s="404"/>
      <c r="T9" s="404"/>
      <c r="U9" s="404"/>
      <c r="V9" s="404"/>
      <c r="W9" s="404"/>
      <c r="X9" s="404"/>
      <c r="Y9" s="107"/>
      <c r="Z9" s="107"/>
      <c r="AA9" s="107"/>
      <c r="AB9" s="107"/>
      <c r="AC9" s="398" t="s">
        <v>125</v>
      </c>
      <c r="AD9" s="398"/>
      <c r="AE9" s="398"/>
      <c r="AF9" s="398"/>
      <c r="AG9" s="398" t="s">
        <v>126</v>
      </c>
      <c r="AH9" s="399"/>
      <c r="AI9" s="400" t="s">
        <v>127</v>
      </c>
      <c r="AJ9" s="399"/>
      <c r="AK9" s="399"/>
      <c r="AL9" s="399"/>
      <c r="AM9" s="401" t="s">
        <v>128</v>
      </c>
      <c r="AN9" s="399"/>
      <c r="AO9" s="399"/>
      <c r="AP9" s="399"/>
      <c r="AQ9" s="399"/>
      <c r="AR9" s="399"/>
      <c r="AS9" s="400" t="s">
        <v>129</v>
      </c>
      <c r="AT9" s="399"/>
      <c r="AU9" s="399"/>
      <c r="AV9" s="408" t="s">
        <v>87</v>
      </c>
      <c r="AW9" s="396"/>
      <c r="AX9" s="396"/>
      <c r="AY9" s="396"/>
      <c r="AZ9" s="108"/>
      <c r="BA9" s="108"/>
      <c r="BB9" s="108"/>
      <c r="BC9" s="108"/>
      <c r="BD9" s="108"/>
      <c r="BE9" s="108"/>
      <c r="BF9" s="108"/>
      <c r="BG9" s="108"/>
      <c r="BH9" s="108"/>
      <c r="BI9" s="108"/>
      <c r="BJ9" s="108"/>
      <c r="BK9" s="108"/>
      <c r="BL9" s="108"/>
      <c r="BM9" s="108"/>
      <c r="BN9" s="108"/>
    </row>
    <row r="10" spans="1:69" s="119" customFormat="1" ht="83.25" customHeight="1" x14ac:dyDescent="0.2">
      <c r="A10" s="110" t="s">
        <v>130</v>
      </c>
      <c r="B10" s="111" t="s">
        <v>131</v>
      </c>
      <c r="C10" s="110" t="s">
        <v>130</v>
      </c>
      <c r="D10" s="111" t="s">
        <v>131</v>
      </c>
      <c r="E10" s="111" t="s">
        <v>130</v>
      </c>
      <c r="F10" s="111" t="s">
        <v>131</v>
      </c>
      <c r="G10" s="112" t="s">
        <v>132</v>
      </c>
      <c r="H10" s="112" t="s">
        <v>133</v>
      </c>
      <c r="I10" s="112" t="s">
        <v>134</v>
      </c>
      <c r="J10" s="112" t="s">
        <v>135</v>
      </c>
      <c r="K10" s="112" t="s">
        <v>132</v>
      </c>
      <c r="L10" s="112" t="s">
        <v>136</v>
      </c>
      <c r="M10" s="112" t="s">
        <v>137</v>
      </c>
      <c r="N10" s="112" t="s">
        <v>138</v>
      </c>
      <c r="O10" s="112" t="s">
        <v>139</v>
      </c>
      <c r="P10" s="112" t="s">
        <v>140</v>
      </c>
      <c r="Q10" s="112" t="s">
        <v>141</v>
      </c>
      <c r="R10" s="111" t="s">
        <v>142</v>
      </c>
      <c r="S10" s="111" t="s">
        <v>143</v>
      </c>
      <c r="T10" s="113" t="s">
        <v>144</v>
      </c>
      <c r="U10" s="111" t="s">
        <v>145</v>
      </c>
      <c r="V10" s="111" t="s">
        <v>146</v>
      </c>
      <c r="W10" s="111" t="s">
        <v>147</v>
      </c>
      <c r="X10" s="114" t="s">
        <v>148</v>
      </c>
      <c r="Y10" s="115" t="s">
        <v>149</v>
      </c>
      <c r="Z10" s="116" t="s">
        <v>150</v>
      </c>
      <c r="AA10" s="116" t="s">
        <v>151</v>
      </c>
      <c r="AB10" s="115" t="s">
        <v>152</v>
      </c>
      <c r="AC10" s="110" t="s">
        <v>153</v>
      </c>
      <c r="AD10" s="111" t="s">
        <v>154</v>
      </c>
      <c r="AE10" s="111" t="s">
        <v>155</v>
      </c>
      <c r="AF10" s="111" t="s">
        <v>156</v>
      </c>
      <c r="AG10" s="117" t="s">
        <v>157</v>
      </c>
      <c r="AH10" s="118" t="s">
        <v>158</v>
      </c>
      <c r="AI10" s="117" t="s">
        <v>159</v>
      </c>
      <c r="AJ10" s="117" t="s">
        <v>160</v>
      </c>
      <c r="AK10" s="117" t="s">
        <v>161</v>
      </c>
      <c r="AL10" s="117" t="s">
        <v>162</v>
      </c>
      <c r="AM10" s="117" t="s">
        <v>163</v>
      </c>
      <c r="AN10" s="117" t="s">
        <v>164</v>
      </c>
      <c r="AO10" s="117" t="s">
        <v>165</v>
      </c>
      <c r="AP10" s="117" t="s">
        <v>166</v>
      </c>
      <c r="AQ10" s="117" t="s">
        <v>167</v>
      </c>
      <c r="AR10" s="117" t="s">
        <v>168</v>
      </c>
      <c r="AS10" s="117" t="s">
        <v>169</v>
      </c>
      <c r="AT10" s="117" t="s">
        <v>170</v>
      </c>
      <c r="AU10" s="117" t="s">
        <v>171</v>
      </c>
      <c r="AV10" s="408"/>
      <c r="AW10" s="397"/>
      <c r="AX10" s="397"/>
      <c r="AY10" s="397"/>
      <c r="AZ10" s="108"/>
      <c r="BA10" s="108"/>
      <c r="BB10" s="108"/>
      <c r="BC10" s="108"/>
      <c r="BD10" s="108"/>
      <c r="BE10" s="108"/>
      <c r="BF10" s="108"/>
      <c r="BG10" s="108"/>
      <c r="BH10" s="108"/>
      <c r="BI10" s="108"/>
      <c r="BJ10" s="108"/>
      <c r="BK10" s="108"/>
      <c r="BL10" s="108"/>
      <c r="BM10" s="108"/>
      <c r="BN10" s="108"/>
    </row>
    <row r="11" spans="1:69" ht="114.75" x14ac:dyDescent="0.2">
      <c r="A11" s="127">
        <v>3</v>
      </c>
      <c r="B11" s="128" t="s">
        <v>172</v>
      </c>
      <c r="C11" s="129">
        <v>16</v>
      </c>
      <c r="D11" s="130" t="s">
        <v>173</v>
      </c>
      <c r="E11" s="131">
        <v>2409</v>
      </c>
      <c r="F11" s="128" t="s">
        <v>174</v>
      </c>
      <c r="G11" s="131" t="s">
        <v>53</v>
      </c>
      <c r="H11" s="128" t="s">
        <v>54</v>
      </c>
      <c r="I11" s="131">
        <v>2409009</v>
      </c>
      <c r="J11" s="128" t="s">
        <v>55</v>
      </c>
      <c r="K11" s="131" t="s">
        <v>53</v>
      </c>
      <c r="L11" s="128" t="s">
        <v>56</v>
      </c>
      <c r="M11" s="131">
        <v>240900900</v>
      </c>
      <c r="N11" s="128" t="s">
        <v>57</v>
      </c>
      <c r="O11" s="127">
        <v>1</v>
      </c>
      <c r="P11" s="127"/>
      <c r="Q11" s="127">
        <v>1</v>
      </c>
      <c r="R11" s="132">
        <v>2020003630149</v>
      </c>
      <c r="S11" s="133" t="s">
        <v>52</v>
      </c>
      <c r="T11" s="134">
        <f>X11/SUM(X11:X14)</f>
        <v>0.15616045468440259</v>
      </c>
      <c r="U11" s="135" t="s">
        <v>175</v>
      </c>
      <c r="V11" s="136" t="s">
        <v>176</v>
      </c>
      <c r="W11" s="137" t="s">
        <v>177</v>
      </c>
      <c r="X11" s="138">
        <v>30542364.719999999</v>
      </c>
      <c r="Y11" s="139"/>
      <c r="Z11" s="139"/>
      <c r="AA11" s="139"/>
      <c r="AB11" s="139">
        <f>X11-Y11-Z11-AA11</f>
        <v>30542364.719999999</v>
      </c>
      <c r="AC11" s="140" t="s">
        <v>178</v>
      </c>
      <c r="AD11" s="141" t="s">
        <v>179</v>
      </c>
      <c r="AE11" s="142">
        <v>23</v>
      </c>
      <c r="AF11" s="142" t="s">
        <v>59</v>
      </c>
      <c r="AG11" s="143">
        <v>57260</v>
      </c>
      <c r="AH11" s="143">
        <v>57955</v>
      </c>
      <c r="AI11" s="143">
        <v>2920</v>
      </c>
      <c r="AJ11" s="143">
        <v>8850</v>
      </c>
      <c r="AK11" s="143">
        <v>60583</v>
      </c>
      <c r="AL11" s="143">
        <v>17800</v>
      </c>
      <c r="AM11" s="143">
        <v>283</v>
      </c>
      <c r="AN11" s="143">
        <v>1501</v>
      </c>
      <c r="AO11" s="143">
        <v>12</v>
      </c>
      <c r="AP11" s="143">
        <v>0</v>
      </c>
      <c r="AQ11" s="143">
        <v>0</v>
      </c>
      <c r="AR11" s="143">
        <v>0</v>
      </c>
      <c r="AS11" s="143">
        <v>44500</v>
      </c>
      <c r="AT11" s="143">
        <v>6260</v>
      </c>
      <c r="AU11" s="143">
        <v>75703</v>
      </c>
      <c r="AV11" s="143">
        <f>+AG11+AH11</f>
        <v>115215</v>
      </c>
      <c r="AW11" s="144">
        <v>45293</v>
      </c>
      <c r="AX11" s="144">
        <v>45657</v>
      </c>
      <c r="AY11" s="143" t="s">
        <v>180</v>
      </c>
    </row>
    <row r="12" spans="1:69" ht="114.75" x14ac:dyDescent="0.2">
      <c r="A12" s="127">
        <v>3</v>
      </c>
      <c r="B12" s="128" t="s">
        <v>172</v>
      </c>
      <c r="C12" s="145">
        <v>16</v>
      </c>
      <c r="D12" s="146" t="s">
        <v>173</v>
      </c>
      <c r="E12" s="143">
        <v>2409</v>
      </c>
      <c r="F12" s="128" t="s">
        <v>174</v>
      </c>
      <c r="G12" s="131" t="s">
        <v>53</v>
      </c>
      <c r="H12" s="128" t="s">
        <v>65</v>
      </c>
      <c r="I12" s="131">
        <v>2409022</v>
      </c>
      <c r="J12" s="128" t="s">
        <v>66</v>
      </c>
      <c r="K12" s="131" t="s">
        <v>53</v>
      </c>
      <c r="L12" s="128" t="s">
        <v>67</v>
      </c>
      <c r="M12" s="131">
        <v>240902202</v>
      </c>
      <c r="N12" s="128" t="s">
        <v>68</v>
      </c>
      <c r="O12" s="127">
        <v>1</v>
      </c>
      <c r="P12" s="127"/>
      <c r="Q12" s="127">
        <v>1</v>
      </c>
      <c r="R12" s="132">
        <v>2020003630149</v>
      </c>
      <c r="S12" s="133" t="s">
        <v>52</v>
      </c>
      <c r="T12" s="147">
        <f>X12/SUM(X11:X14)</f>
        <v>0.24519304945898199</v>
      </c>
      <c r="U12" s="135" t="s">
        <v>175</v>
      </c>
      <c r="V12" s="136" t="s">
        <v>176</v>
      </c>
      <c r="W12" s="128" t="s">
        <v>181</v>
      </c>
      <c r="X12" s="138">
        <v>47955646.380000003</v>
      </c>
      <c r="Y12" s="148"/>
      <c r="Z12" s="148"/>
      <c r="AA12" s="148"/>
      <c r="AB12" s="139">
        <f t="shared" ref="AB12:AB14" si="0">X12-Y12-Z12-AA12</f>
        <v>47955646.380000003</v>
      </c>
      <c r="AC12" s="149" t="s">
        <v>182</v>
      </c>
      <c r="AD12" s="141" t="s">
        <v>183</v>
      </c>
      <c r="AE12" s="142">
        <v>23</v>
      </c>
      <c r="AF12" s="142" t="s">
        <v>59</v>
      </c>
      <c r="AG12" s="143">
        <v>57380</v>
      </c>
      <c r="AH12" s="143">
        <v>58125</v>
      </c>
      <c r="AI12" s="143">
        <v>27805</v>
      </c>
      <c r="AJ12" s="143">
        <v>8790</v>
      </c>
      <c r="AK12" s="143">
        <v>60583</v>
      </c>
      <c r="AL12" s="143">
        <v>17800</v>
      </c>
      <c r="AM12" s="143">
        <v>283</v>
      </c>
      <c r="AN12" s="143">
        <v>1495</v>
      </c>
      <c r="AO12" s="143">
        <v>8</v>
      </c>
      <c r="AP12" s="143">
        <v>0</v>
      </c>
      <c r="AQ12" s="143">
        <v>0</v>
      </c>
      <c r="AR12" s="143">
        <v>0</v>
      </c>
      <c r="AS12" s="143">
        <v>44350</v>
      </c>
      <c r="AT12" s="143">
        <v>6251</v>
      </c>
      <c r="AU12" s="143">
        <v>75703</v>
      </c>
      <c r="AV12" s="143">
        <f>+AG12+AH12</f>
        <v>115505</v>
      </c>
      <c r="AW12" s="144">
        <v>45293</v>
      </c>
      <c r="AX12" s="144">
        <v>45657</v>
      </c>
      <c r="AY12" s="143" t="s">
        <v>180</v>
      </c>
    </row>
    <row r="13" spans="1:69" ht="114.75" x14ac:dyDescent="0.2">
      <c r="A13" s="127">
        <v>3</v>
      </c>
      <c r="B13" s="128" t="s">
        <v>172</v>
      </c>
      <c r="C13" s="145">
        <v>16</v>
      </c>
      <c r="D13" s="146" t="s">
        <v>173</v>
      </c>
      <c r="E13" s="143">
        <v>2409</v>
      </c>
      <c r="F13" s="128" t="s">
        <v>174</v>
      </c>
      <c r="G13" s="131" t="s">
        <v>53</v>
      </c>
      <c r="H13" s="128" t="s">
        <v>73</v>
      </c>
      <c r="I13" s="131">
        <v>2409014</v>
      </c>
      <c r="J13" s="128" t="s">
        <v>74</v>
      </c>
      <c r="K13" s="131" t="s">
        <v>53</v>
      </c>
      <c r="L13" s="128" t="s">
        <v>75</v>
      </c>
      <c r="M13" s="131">
        <v>240901400</v>
      </c>
      <c r="N13" s="128" t="s">
        <v>76</v>
      </c>
      <c r="O13" s="127">
        <v>1</v>
      </c>
      <c r="P13" s="127"/>
      <c r="Q13" s="127">
        <v>1</v>
      </c>
      <c r="R13" s="132">
        <v>2020003630149</v>
      </c>
      <c r="S13" s="133" t="s">
        <v>52</v>
      </c>
      <c r="T13" s="147">
        <f>X13/SUM(X11:X14)</f>
        <v>0.15300392256041229</v>
      </c>
      <c r="U13" s="135" t="s">
        <v>175</v>
      </c>
      <c r="V13" s="136" t="s">
        <v>176</v>
      </c>
      <c r="W13" s="128" t="s">
        <v>184</v>
      </c>
      <c r="X13" s="138">
        <v>29925000</v>
      </c>
      <c r="Y13" s="148">
        <v>25200000</v>
      </c>
      <c r="Z13" s="148"/>
      <c r="AA13" s="148"/>
      <c r="AB13" s="139">
        <f t="shared" si="0"/>
        <v>4725000</v>
      </c>
      <c r="AC13" s="149" t="s">
        <v>185</v>
      </c>
      <c r="AD13" s="141" t="s">
        <v>186</v>
      </c>
      <c r="AE13" s="142">
        <v>23</v>
      </c>
      <c r="AF13" s="142" t="s">
        <v>59</v>
      </c>
      <c r="AG13" s="143">
        <v>57163</v>
      </c>
      <c r="AH13" s="143">
        <v>57815</v>
      </c>
      <c r="AI13" s="143">
        <v>27805</v>
      </c>
      <c r="AJ13" s="143">
        <v>8790</v>
      </c>
      <c r="AK13" s="143">
        <v>60583</v>
      </c>
      <c r="AL13" s="143">
        <v>17800</v>
      </c>
      <c r="AM13" s="143">
        <v>283</v>
      </c>
      <c r="AN13" s="143">
        <v>1495</v>
      </c>
      <c r="AO13" s="143">
        <v>8</v>
      </c>
      <c r="AP13" s="143">
        <v>0</v>
      </c>
      <c r="AQ13" s="143">
        <v>0</v>
      </c>
      <c r="AR13" s="143">
        <v>0</v>
      </c>
      <c r="AS13" s="143">
        <v>44350</v>
      </c>
      <c r="AT13" s="143">
        <v>6251</v>
      </c>
      <c r="AU13" s="143">
        <v>73703</v>
      </c>
      <c r="AV13" s="143">
        <f>+AG13+AH13</f>
        <v>114978</v>
      </c>
      <c r="AW13" s="144">
        <v>45293</v>
      </c>
      <c r="AX13" s="144">
        <v>45657</v>
      </c>
      <c r="AY13" s="143" t="s">
        <v>180</v>
      </c>
    </row>
    <row r="14" spans="1:69" ht="79.150000000000006" customHeight="1" thickBot="1" x14ac:dyDescent="0.25">
      <c r="A14" s="127">
        <v>3</v>
      </c>
      <c r="B14" s="128" t="s">
        <v>172</v>
      </c>
      <c r="C14" s="145">
        <v>16</v>
      </c>
      <c r="D14" s="146" t="s">
        <v>173</v>
      </c>
      <c r="E14" s="143">
        <v>2409</v>
      </c>
      <c r="F14" s="128" t="s">
        <v>174</v>
      </c>
      <c r="G14" s="143" t="s">
        <v>53</v>
      </c>
      <c r="H14" s="135" t="s">
        <v>81</v>
      </c>
      <c r="I14" s="143">
        <v>2409039</v>
      </c>
      <c r="J14" s="135" t="s">
        <v>82</v>
      </c>
      <c r="K14" s="143" t="s">
        <v>53</v>
      </c>
      <c r="L14" s="150" t="s">
        <v>83</v>
      </c>
      <c r="M14" s="158">
        <v>240903905</v>
      </c>
      <c r="N14" s="150" t="s">
        <v>84</v>
      </c>
      <c r="O14" s="151">
        <v>1</v>
      </c>
      <c r="P14" s="152"/>
      <c r="Q14" s="152">
        <v>1</v>
      </c>
      <c r="R14" s="153">
        <v>2020003630149</v>
      </c>
      <c r="S14" s="133" t="s">
        <v>52</v>
      </c>
      <c r="T14" s="154">
        <f>SUM($X$14:$X$14)/SUM($X$11:$X$14)</f>
        <v>0.44564257329620316</v>
      </c>
      <c r="U14" s="158" t="s">
        <v>175</v>
      </c>
      <c r="V14" s="159" t="s">
        <v>176</v>
      </c>
      <c r="W14" s="143" t="s">
        <v>187</v>
      </c>
      <c r="X14" s="164">
        <v>87160209.900000006</v>
      </c>
      <c r="Y14" s="148">
        <v>32000000</v>
      </c>
      <c r="Z14" s="148"/>
      <c r="AA14" s="148"/>
      <c r="AB14" s="148">
        <f t="shared" si="0"/>
        <v>55160209.900000006</v>
      </c>
      <c r="AC14" s="149" t="s">
        <v>188</v>
      </c>
      <c r="AD14" s="155" t="s">
        <v>189</v>
      </c>
      <c r="AE14" s="142">
        <v>23</v>
      </c>
      <c r="AF14" s="142" t="s">
        <v>59</v>
      </c>
      <c r="AG14" s="143">
        <v>57163</v>
      </c>
      <c r="AH14" s="143">
        <v>57815</v>
      </c>
      <c r="AI14" s="143">
        <v>27805</v>
      </c>
      <c r="AJ14" s="143">
        <v>8790</v>
      </c>
      <c r="AK14" s="143">
        <v>60583</v>
      </c>
      <c r="AL14" s="143">
        <v>17800</v>
      </c>
      <c r="AM14" s="143">
        <v>283</v>
      </c>
      <c r="AN14" s="143">
        <v>1495</v>
      </c>
      <c r="AO14" s="143">
        <v>8</v>
      </c>
      <c r="AP14" s="143">
        <v>0</v>
      </c>
      <c r="AQ14" s="143">
        <v>0</v>
      </c>
      <c r="AR14" s="143">
        <v>0</v>
      </c>
      <c r="AS14" s="143">
        <v>44350</v>
      </c>
      <c r="AT14" s="143">
        <v>6251</v>
      </c>
      <c r="AU14" s="143">
        <v>75703</v>
      </c>
      <c r="AV14" s="143">
        <f>+AG14+AH14</f>
        <v>114978</v>
      </c>
      <c r="AW14" s="144">
        <v>45293</v>
      </c>
      <c r="AX14" s="144">
        <v>45657</v>
      </c>
      <c r="AY14" s="143" t="s">
        <v>180</v>
      </c>
    </row>
    <row r="15" spans="1:69" ht="13.5" thickBot="1" x14ac:dyDescent="0.25">
      <c r="A15" s="120"/>
      <c r="B15" s="121"/>
      <c r="C15" s="121"/>
      <c r="D15" s="121"/>
      <c r="E15" s="121"/>
      <c r="F15" s="121"/>
      <c r="G15" s="121"/>
      <c r="H15" s="121"/>
      <c r="I15" s="121"/>
      <c r="J15" s="121"/>
      <c r="K15" s="121"/>
      <c r="L15" s="121"/>
      <c r="M15" s="121"/>
      <c r="N15" s="121"/>
      <c r="O15" s="121"/>
      <c r="P15" s="121"/>
      <c r="Q15" s="121"/>
      <c r="R15" s="121"/>
      <c r="S15" s="121"/>
      <c r="T15" s="121"/>
      <c r="U15" s="121"/>
      <c r="V15" s="121"/>
      <c r="W15" s="165" t="s">
        <v>87</v>
      </c>
      <c r="X15" s="122">
        <f>SUM(X11:X14)</f>
        <v>195583221</v>
      </c>
      <c r="Y15" s="123"/>
      <c r="Z15" s="123"/>
      <c r="AA15" s="123"/>
      <c r="AB15" s="123"/>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4"/>
    </row>
    <row r="17" spans="9:32" x14ac:dyDescent="0.2">
      <c r="AD17" s="125"/>
      <c r="AE17" s="125"/>
      <c r="AF17" s="125"/>
    </row>
    <row r="18" spans="9:32" x14ac:dyDescent="0.2">
      <c r="O18" s="402" t="s">
        <v>220</v>
      </c>
      <c r="P18" s="402"/>
      <c r="Q18" s="402"/>
      <c r="R18" s="402"/>
      <c r="S18" s="402"/>
      <c r="AD18" s="125"/>
      <c r="AE18" s="125"/>
      <c r="AF18" s="125"/>
    </row>
    <row r="19" spans="9:32" x14ac:dyDescent="0.2">
      <c r="O19" s="402" t="s">
        <v>190</v>
      </c>
      <c r="P19" s="402"/>
      <c r="Q19" s="402"/>
      <c r="R19" s="402"/>
      <c r="S19" s="402"/>
      <c r="AD19" s="125"/>
      <c r="AE19" s="125"/>
      <c r="AF19" s="125"/>
    </row>
    <row r="20" spans="9:32" x14ac:dyDescent="0.2">
      <c r="AD20" s="125"/>
      <c r="AE20" s="125"/>
      <c r="AF20" s="125"/>
    </row>
    <row r="21" spans="9:32" x14ac:dyDescent="0.2">
      <c r="AD21" s="125"/>
      <c r="AE21" s="125"/>
      <c r="AF21" s="125"/>
    </row>
    <row r="22" spans="9:32" x14ac:dyDescent="0.2">
      <c r="I22" s="409" t="s">
        <v>93</v>
      </c>
      <c r="J22" s="409"/>
      <c r="K22" s="410" t="s">
        <v>94</v>
      </c>
      <c r="L22" s="411"/>
      <c r="M22" s="410" t="s">
        <v>95</v>
      </c>
      <c r="N22" s="411"/>
      <c r="AD22" s="125"/>
      <c r="AE22" s="125"/>
      <c r="AF22" s="125"/>
    </row>
    <row r="23" spans="9:32" x14ac:dyDescent="0.2">
      <c r="I23" s="409" t="s">
        <v>191</v>
      </c>
      <c r="J23" s="409"/>
      <c r="K23" s="410" t="s">
        <v>192</v>
      </c>
      <c r="L23" s="411"/>
      <c r="M23" s="409" t="s">
        <v>193</v>
      </c>
      <c r="N23" s="409"/>
      <c r="AD23" s="125"/>
      <c r="AE23" s="125"/>
      <c r="AF23" s="125"/>
    </row>
    <row r="24" spans="9:32" x14ac:dyDescent="0.2">
      <c r="I24" s="409" t="s">
        <v>194</v>
      </c>
      <c r="J24" s="409"/>
      <c r="K24" s="410" t="s">
        <v>195</v>
      </c>
      <c r="L24" s="411"/>
      <c r="M24" s="409" t="s">
        <v>103</v>
      </c>
      <c r="N24" s="409"/>
      <c r="AD24" s="125"/>
      <c r="AE24" s="125"/>
      <c r="AF24" s="125"/>
    </row>
    <row r="27" spans="9:32" x14ac:dyDescent="0.2">
      <c r="X27" s="126"/>
    </row>
  </sheetData>
  <autoFilter ref="A10:BQ15" xr:uid="{00000000-0009-0000-0000-000001000000}"/>
  <mergeCells count="33">
    <mergeCell ref="I24:J24"/>
    <mergeCell ref="K24:L24"/>
    <mergeCell ref="M24:N24"/>
    <mergeCell ref="O19:S19"/>
    <mergeCell ref="I22:J22"/>
    <mergeCell ref="K22:L22"/>
    <mergeCell ref="M22:N22"/>
    <mergeCell ref="I23:J23"/>
    <mergeCell ref="K23:L23"/>
    <mergeCell ref="M23:N23"/>
    <mergeCell ref="O18:S18"/>
    <mergeCell ref="O8:Q9"/>
    <mergeCell ref="R8:X9"/>
    <mergeCell ref="AG8:AV8"/>
    <mergeCell ref="AW8:AW10"/>
    <mergeCell ref="AS9:AU9"/>
    <mergeCell ref="AV9:AV10"/>
    <mergeCell ref="AX8:AX10"/>
    <mergeCell ref="AY8:AY10"/>
    <mergeCell ref="AC9:AF9"/>
    <mergeCell ref="AG9:AH9"/>
    <mergeCell ref="AI9:AL9"/>
    <mergeCell ref="AM9:AR9"/>
    <mergeCell ref="A1:B7"/>
    <mergeCell ref="C1:AW1"/>
    <mergeCell ref="C2:AW4"/>
    <mergeCell ref="C5:AW5"/>
    <mergeCell ref="C6:AW6"/>
    <mergeCell ref="A8:B9"/>
    <mergeCell ref="C8:D9"/>
    <mergeCell ref="E8:F9"/>
    <mergeCell ref="G8:J9"/>
    <mergeCell ref="K8:N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V29"/>
  <sheetViews>
    <sheetView showGridLines="0" topLeftCell="M7" zoomScale="80" zoomScaleNormal="80" workbookViewId="0">
      <selection activeCell="AR13" sqref="AR13"/>
    </sheetView>
  </sheetViews>
  <sheetFormatPr baseColWidth="10" defaultColWidth="9" defaultRowHeight="15" x14ac:dyDescent="0.2"/>
  <cols>
    <col min="1" max="1" width="14.7109375" style="187" customWidth="1"/>
    <col min="2" max="2" width="16.5703125" style="187" customWidth="1"/>
    <col min="3" max="3" width="14.140625" style="187" customWidth="1"/>
    <col min="4" max="4" width="19.5703125" style="187" customWidth="1"/>
    <col min="5" max="5" width="22.42578125" style="187" customWidth="1"/>
    <col min="6" max="6" width="27.85546875" style="187" customWidth="1"/>
    <col min="7" max="7" width="17.85546875" style="187" customWidth="1"/>
    <col min="8" max="8" width="32.42578125" style="187" customWidth="1"/>
    <col min="9" max="9" width="21.42578125" style="187" customWidth="1"/>
    <col min="10" max="10" width="34" style="187" customWidth="1"/>
    <col min="11" max="11" width="18.85546875" style="187" customWidth="1"/>
    <col min="12" max="12" width="38" style="187" customWidth="1"/>
    <col min="13" max="13" width="22.5703125" style="187" customWidth="1"/>
    <col min="14" max="14" width="21.85546875" style="187" customWidth="1"/>
    <col min="15" max="17" width="23" style="187" customWidth="1"/>
    <col min="18" max="18" width="24.28515625" style="187" customWidth="1"/>
    <col min="19" max="19" width="23.42578125" style="187" customWidth="1"/>
    <col min="20" max="20" width="30.5703125" style="187" customWidth="1"/>
    <col min="21" max="21" width="17.85546875" style="187" customWidth="1"/>
    <col min="22" max="22" width="47" style="187" customWidth="1"/>
    <col min="23" max="23" width="47.85546875" style="187" customWidth="1"/>
    <col min="24" max="24" width="28.140625" style="187" customWidth="1"/>
    <col min="25" max="28" width="23.42578125" style="187" customWidth="1"/>
    <col min="29" max="29" width="32.7109375" style="187" customWidth="1"/>
    <col min="30" max="30" width="48.140625" style="197" customWidth="1"/>
    <col min="31" max="31" width="14.85546875" style="197" customWidth="1"/>
    <col min="32" max="32" width="34.5703125" style="197" customWidth="1"/>
    <col min="33" max="62" width="13.5703125" style="187" customWidth="1"/>
    <col min="63" max="64" width="16.5703125" style="187" customWidth="1"/>
    <col min="65" max="65" width="17.85546875" style="187" customWidth="1"/>
    <col min="66" max="66" width="22.28515625" style="187" customWidth="1"/>
    <col min="67" max="69" width="16.140625" style="187" customWidth="1"/>
    <col min="70" max="70" width="18.85546875" style="187" customWidth="1"/>
    <col min="71" max="71" width="26.5703125" style="187" customWidth="1"/>
    <col min="72" max="84" width="14.85546875" style="187" customWidth="1"/>
    <col min="85" max="256" width="11.42578125" style="187" customWidth="1"/>
    <col min="257" max="16384" width="9" style="166"/>
  </cols>
  <sheetData>
    <row r="1" spans="1:71" ht="15.75" x14ac:dyDescent="0.2">
      <c r="A1" s="460">
        <v>0</v>
      </c>
      <c r="B1" s="462" t="s">
        <v>0</v>
      </c>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4"/>
      <c r="BR1" s="256" t="s">
        <v>233</v>
      </c>
      <c r="BS1" s="196" t="s">
        <v>257</v>
      </c>
    </row>
    <row r="2" spans="1:71" ht="24" customHeight="1" x14ac:dyDescent="0.2">
      <c r="A2" s="460"/>
      <c r="B2" s="431" t="s">
        <v>258</v>
      </c>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c r="AS2" s="432"/>
      <c r="AT2" s="432"/>
      <c r="AU2" s="432"/>
      <c r="AV2" s="432"/>
      <c r="AW2" s="432"/>
      <c r="AX2" s="432"/>
      <c r="AY2" s="432"/>
      <c r="AZ2" s="432"/>
      <c r="BA2" s="432"/>
      <c r="BB2" s="432"/>
      <c r="BC2" s="432"/>
      <c r="BD2" s="432"/>
      <c r="BE2" s="432"/>
      <c r="BF2" s="432"/>
      <c r="BG2" s="432"/>
      <c r="BH2" s="432"/>
      <c r="BI2" s="432"/>
      <c r="BJ2" s="432"/>
      <c r="BK2" s="432"/>
      <c r="BL2" s="432"/>
      <c r="BM2" s="432"/>
      <c r="BN2" s="432"/>
      <c r="BO2" s="432"/>
      <c r="BP2" s="432"/>
      <c r="BQ2" s="433"/>
      <c r="BR2" s="195" t="s">
        <v>232</v>
      </c>
      <c r="BS2" s="255">
        <v>10</v>
      </c>
    </row>
    <row r="3" spans="1:71" ht="24" customHeight="1" x14ac:dyDescent="0.2">
      <c r="A3" s="460"/>
      <c r="B3" s="431"/>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O3" s="432"/>
      <c r="AP3" s="432"/>
      <c r="AQ3" s="432"/>
      <c r="AR3" s="432"/>
      <c r="AS3" s="432"/>
      <c r="AT3" s="432"/>
      <c r="AU3" s="432"/>
      <c r="AV3" s="432"/>
      <c r="AW3" s="432"/>
      <c r="AX3" s="432"/>
      <c r="AY3" s="432"/>
      <c r="AZ3" s="432"/>
      <c r="BA3" s="432"/>
      <c r="BB3" s="432"/>
      <c r="BC3" s="432"/>
      <c r="BD3" s="432"/>
      <c r="BE3" s="432"/>
      <c r="BF3" s="432"/>
      <c r="BG3" s="432"/>
      <c r="BH3" s="432"/>
      <c r="BI3" s="432"/>
      <c r="BJ3" s="432"/>
      <c r="BK3" s="432"/>
      <c r="BL3" s="432"/>
      <c r="BM3" s="432"/>
      <c r="BN3" s="432"/>
      <c r="BO3" s="432"/>
      <c r="BP3" s="432"/>
      <c r="BQ3" s="433"/>
      <c r="BR3" s="194" t="s">
        <v>231</v>
      </c>
      <c r="BS3" s="254">
        <v>44714</v>
      </c>
    </row>
    <row r="4" spans="1:71" s="251" customFormat="1" ht="24" customHeight="1" x14ac:dyDescent="0.2">
      <c r="A4" s="460"/>
      <c r="B4" s="434"/>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435"/>
      <c r="AO4" s="435"/>
      <c r="AP4" s="435"/>
      <c r="AQ4" s="435"/>
      <c r="AR4" s="435"/>
      <c r="AS4" s="435"/>
      <c r="AT4" s="435"/>
      <c r="AU4" s="435"/>
      <c r="AV4" s="435"/>
      <c r="AW4" s="435"/>
      <c r="AX4" s="435"/>
      <c r="AY4" s="435"/>
      <c r="AZ4" s="435"/>
      <c r="BA4" s="435"/>
      <c r="BB4" s="435"/>
      <c r="BC4" s="435"/>
      <c r="BD4" s="435"/>
      <c r="BE4" s="435"/>
      <c r="BF4" s="435"/>
      <c r="BG4" s="435"/>
      <c r="BH4" s="435"/>
      <c r="BI4" s="435"/>
      <c r="BJ4" s="435"/>
      <c r="BK4" s="435"/>
      <c r="BL4" s="435"/>
      <c r="BM4" s="435"/>
      <c r="BN4" s="435"/>
      <c r="BO4" s="435"/>
      <c r="BP4" s="435"/>
      <c r="BQ4" s="436"/>
      <c r="BR4" s="253" t="s">
        <v>230</v>
      </c>
      <c r="BS4" s="252" t="s">
        <v>256</v>
      </c>
    </row>
    <row r="5" spans="1:71" x14ac:dyDescent="0.2">
      <c r="A5" s="412" t="s">
        <v>255</v>
      </c>
      <c r="B5" s="413"/>
      <c r="C5" s="413"/>
      <c r="D5" s="413"/>
      <c r="E5" s="413"/>
      <c r="F5" s="413"/>
      <c r="G5" s="413"/>
      <c r="H5" s="413"/>
      <c r="I5" s="413"/>
      <c r="J5" s="413"/>
      <c r="K5" s="413"/>
      <c r="L5" s="413"/>
      <c r="M5" s="413"/>
      <c r="N5" s="413"/>
      <c r="O5" s="413"/>
      <c r="P5" s="413"/>
      <c r="Q5" s="413"/>
      <c r="R5" s="414"/>
      <c r="S5" s="442"/>
      <c r="T5" s="443"/>
      <c r="U5" s="443"/>
      <c r="V5" s="443"/>
      <c r="W5" s="443"/>
      <c r="X5" s="443"/>
      <c r="Y5" s="443"/>
      <c r="Z5" s="443"/>
      <c r="AA5" s="443"/>
      <c r="AB5" s="443"/>
      <c r="AC5" s="443"/>
      <c r="AD5" s="443"/>
      <c r="AE5" s="443"/>
      <c r="AF5" s="443"/>
      <c r="AG5" s="443"/>
      <c r="AH5" s="443"/>
      <c r="AI5" s="443"/>
      <c r="AJ5" s="443"/>
      <c r="AK5" s="443"/>
      <c r="AL5" s="443"/>
      <c r="AM5" s="443"/>
      <c r="AN5" s="443"/>
      <c r="AO5" s="443"/>
      <c r="AP5" s="443"/>
      <c r="AQ5" s="443"/>
      <c r="AR5" s="443"/>
      <c r="AS5" s="443"/>
      <c r="AT5" s="443"/>
      <c r="AU5" s="443"/>
      <c r="AV5" s="443"/>
      <c r="AW5" s="443"/>
      <c r="AX5" s="443"/>
      <c r="AY5" s="443"/>
      <c r="AZ5" s="443"/>
      <c r="BA5" s="443"/>
      <c r="BB5" s="443"/>
      <c r="BC5" s="443"/>
      <c r="BD5" s="443"/>
      <c r="BE5" s="443"/>
      <c r="BF5" s="443"/>
      <c r="BG5" s="443"/>
      <c r="BH5" s="443"/>
      <c r="BI5" s="443"/>
      <c r="BJ5" s="443"/>
      <c r="BK5" s="443"/>
      <c r="BL5" s="443"/>
      <c r="BM5" s="443"/>
      <c r="BN5" s="443"/>
      <c r="BO5" s="443"/>
      <c r="BP5" s="443"/>
      <c r="BQ5" s="443"/>
      <c r="BR5" s="443"/>
      <c r="BS5" s="444"/>
    </row>
    <row r="6" spans="1:71" x14ac:dyDescent="0.2">
      <c r="A6" s="415"/>
      <c r="B6" s="416"/>
      <c r="C6" s="413"/>
      <c r="D6" s="413"/>
      <c r="E6" s="413"/>
      <c r="F6" s="413"/>
      <c r="G6" s="413"/>
      <c r="H6" s="413"/>
      <c r="I6" s="413"/>
      <c r="J6" s="413"/>
      <c r="K6" s="413"/>
      <c r="L6" s="413"/>
      <c r="M6" s="413"/>
      <c r="N6" s="413"/>
      <c r="O6" s="413"/>
      <c r="P6" s="413"/>
      <c r="Q6" s="413"/>
      <c r="R6" s="414"/>
      <c r="S6" s="442"/>
      <c r="T6" s="443"/>
      <c r="U6" s="443"/>
      <c r="V6" s="443"/>
      <c r="W6" s="443"/>
      <c r="X6" s="443"/>
      <c r="Y6" s="443"/>
      <c r="Z6" s="443"/>
      <c r="AA6" s="443"/>
      <c r="AB6" s="443"/>
      <c r="AC6" s="443"/>
      <c r="AD6" s="443"/>
      <c r="AE6" s="443"/>
      <c r="AF6" s="443"/>
      <c r="AG6" s="443"/>
      <c r="AH6" s="461"/>
      <c r="AI6" s="250"/>
      <c r="AJ6" s="250"/>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439"/>
      <c r="BP6" s="440"/>
      <c r="BQ6" s="440"/>
      <c r="BR6" s="440"/>
      <c r="BS6" s="441"/>
    </row>
    <row r="7" spans="1:71" ht="32.25" customHeight="1" x14ac:dyDescent="0.2">
      <c r="A7" s="445" t="s">
        <v>229</v>
      </c>
      <c r="B7" s="422"/>
      <c r="C7" s="420" t="s">
        <v>115</v>
      </c>
      <c r="D7" s="422"/>
      <c r="E7" s="420" t="s">
        <v>116</v>
      </c>
      <c r="F7" s="422"/>
      <c r="G7" s="420" t="s">
        <v>117</v>
      </c>
      <c r="H7" s="421"/>
      <c r="I7" s="421"/>
      <c r="J7" s="422"/>
      <c r="K7" s="420" t="s">
        <v>118</v>
      </c>
      <c r="L7" s="421"/>
      <c r="M7" s="421"/>
      <c r="N7" s="422"/>
      <c r="O7" s="420" t="s">
        <v>120</v>
      </c>
      <c r="P7" s="421"/>
      <c r="Q7" s="421"/>
      <c r="R7" s="421"/>
      <c r="S7" s="421"/>
      <c r="T7" s="421"/>
      <c r="U7" s="421"/>
      <c r="V7" s="421"/>
      <c r="W7" s="421"/>
      <c r="X7" s="421"/>
      <c r="Y7" s="421"/>
      <c r="Z7" s="421"/>
      <c r="AA7" s="421"/>
      <c r="AB7" s="421"/>
      <c r="AC7" s="448" t="s">
        <v>254</v>
      </c>
      <c r="AD7" s="449"/>
      <c r="AE7" s="449"/>
      <c r="AF7" s="450"/>
      <c r="AG7" s="448" t="s">
        <v>126</v>
      </c>
      <c r="AH7" s="449"/>
      <c r="AI7" s="449"/>
      <c r="AJ7" s="450"/>
      <c r="AK7" s="453" t="s">
        <v>127</v>
      </c>
      <c r="AL7" s="452"/>
      <c r="AM7" s="452"/>
      <c r="AN7" s="452"/>
      <c r="AO7" s="452"/>
      <c r="AP7" s="452"/>
      <c r="AQ7" s="452"/>
      <c r="AR7" s="452"/>
      <c r="AS7" s="429" t="s">
        <v>128</v>
      </c>
      <c r="AT7" s="429"/>
      <c r="AU7" s="429"/>
      <c r="AV7" s="429"/>
      <c r="AW7" s="429"/>
      <c r="AX7" s="429"/>
      <c r="AY7" s="429"/>
      <c r="AZ7" s="429"/>
      <c r="BA7" s="429"/>
      <c r="BB7" s="429"/>
      <c r="BC7" s="429"/>
      <c r="BD7" s="429"/>
      <c r="BE7" s="451" t="s">
        <v>129</v>
      </c>
      <c r="BF7" s="451"/>
      <c r="BG7" s="451"/>
      <c r="BH7" s="451"/>
      <c r="BI7" s="451"/>
      <c r="BJ7" s="451"/>
      <c r="BK7" s="249"/>
      <c r="BL7" s="249"/>
      <c r="BM7" s="452" t="s">
        <v>253</v>
      </c>
      <c r="BN7" s="452"/>
      <c r="BO7" s="427" t="s">
        <v>252</v>
      </c>
      <c r="BP7" s="427"/>
      <c r="BQ7" s="427" t="s">
        <v>251</v>
      </c>
      <c r="BR7" s="427"/>
      <c r="BS7" s="426" t="s">
        <v>228</v>
      </c>
    </row>
    <row r="8" spans="1:71" ht="135" customHeight="1" x14ac:dyDescent="0.2">
      <c r="A8" s="423" t="s">
        <v>130</v>
      </c>
      <c r="B8" s="419" t="s">
        <v>203</v>
      </c>
      <c r="C8" s="419" t="s">
        <v>130</v>
      </c>
      <c r="D8" s="419" t="s">
        <v>131</v>
      </c>
      <c r="E8" s="419" t="s">
        <v>130</v>
      </c>
      <c r="F8" s="419" t="s">
        <v>203</v>
      </c>
      <c r="G8" s="419" t="s">
        <v>132</v>
      </c>
      <c r="H8" s="419" t="s">
        <v>133</v>
      </c>
      <c r="I8" s="419" t="s">
        <v>134</v>
      </c>
      <c r="J8" s="419" t="s">
        <v>135</v>
      </c>
      <c r="K8" s="419" t="s">
        <v>132</v>
      </c>
      <c r="L8" s="419" t="s">
        <v>136</v>
      </c>
      <c r="M8" s="419" t="s">
        <v>227</v>
      </c>
      <c r="N8" s="419" t="s">
        <v>138</v>
      </c>
      <c r="O8" s="456" t="s">
        <v>250</v>
      </c>
      <c r="P8" s="457"/>
      <c r="Q8" s="457"/>
      <c r="R8" s="458"/>
      <c r="S8" s="417" t="s">
        <v>142</v>
      </c>
      <c r="T8" s="417" t="s">
        <v>143</v>
      </c>
      <c r="U8" s="417" t="s">
        <v>144</v>
      </c>
      <c r="V8" s="417" t="s">
        <v>145</v>
      </c>
      <c r="W8" s="417" t="s">
        <v>146</v>
      </c>
      <c r="X8" s="417" t="s">
        <v>147</v>
      </c>
      <c r="Y8" s="459" t="s">
        <v>249</v>
      </c>
      <c r="Z8" s="459"/>
      <c r="AA8" s="459"/>
      <c r="AB8" s="459"/>
      <c r="AC8" s="428" t="s">
        <v>226</v>
      </c>
      <c r="AD8" s="428" t="s">
        <v>225</v>
      </c>
      <c r="AE8" s="428" t="s">
        <v>130</v>
      </c>
      <c r="AF8" s="428" t="s">
        <v>131</v>
      </c>
      <c r="AG8" s="454" t="s">
        <v>157</v>
      </c>
      <c r="AH8" s="455"/>
      <c r="AI8" s="454" t="s">
        <v>158</v>
      </c>
      <c r="AJ8" s="455"/>
      <c r="AK8" s="425" t="s">
        <v>159</v>
      </c>
      <c r="AL8" s="425"/>
      <c r="AM8" s="425" t="s">
        <v>160</v>
      </c>
      <c r="AN8" s="425"/>
      <c r="AO8" s="425" t="s">
        <v>161</v>
      </c>
      <c r="AP8" s="425"/>
      <c r="AQ8" s="425" t="s">
        <v>162</v>
      </c>
      <c r="AR8" s="425"/>
      <c r="AS8" s="425" t="s">
        <v>163</v>
      </c>
      <c r="AT8" s="425"/>
      <c r="AU8" s="425" t="s">
        <v>164</v>
      </c>
      <c r="AV8" s="425"/>
      <c r="AW8" s="425" t="s">
        <v>165</v>
      </c>
      <c r="AX8" s="425"/>
      <c r="AY8" s="425" t="s">
        <v>166</v>
      </c>
      <c r="AZ8" s="425"/>
      <c r="BA8" s="425" t="s">
        <v>167</v>
      </c>
      <c r="BB8" s="425"/>
      <c r="BC8" s="425" t="s">
        <v>248</v>
      </c>
      <c r="BD8" s="425"/>
      <c r="BE8" s="425" t="s">
        <v>169</v>
      </c>
      <c r="BF8" s="425"/>
      <c r="BG8" s="425" t="s">
        <v>170</v>
      </c>
      <c r="BH8" s="425"/>
      <c r="BI8" s="425" t="s">
        <v>171</v>
      </c>
      <c r="BJ8" s="425"/>
      <c r="BK8" s="437" t="s">
        <v>87</v>
      </c>
      <c r="BL8" s="438"/>
      <c r="BM8" s="430" t="s">
        <v>247</v>
      </c>
      <c r="BN8" s="446" t="s">
        <v>246</v>
      </c>
      <c r="BO8" s="427"/>
      <c r="BP8" s="427"/>
      <c r="BQ8" s="427"/>
      <c r="BR8" s="427"/>
      <c r="BS8" s="426"/>
    </row>
    <row r="9" spans="1:71" ht="30" x14ac:dyDescent="0.2">
      <c r="A9" s="424"/>
      <c r="B9" s="418"/>
      <c r="C9" s="418"/>
      <c r="D9" s="418"/>
      <c r="E9" s="418"/>
      <c r="F9" s="418"/>
      <c r="G9" s="418"/>
      <c r="H9" s="418"/>
      <c r="I9" s="418"/>
      <c r="J9" s="418"/>
      <c r="K9" s="418"/>
      <c r="L9" s="418"/>
      <c r="M9" s="418"/>
      <c r="N9" s="418"/>
      <c r="O9" s="192" t="s">
        <v>245</v>
      </c>
      <c r="P9" s="248" t="s">
        <v>140</v>
      </c>
      <c r="Q9" s="247" t="s">
        <v>141</v>
      </c>
      <c r="R9" s="247" t="s">
        <v>244</v>
      </c>
      <c r="S9" s="418"/>
      <c r="T9" s="418"/>
      <c r="U9" s="418"/>
      <c r="V9" s="418"/>
      <c r="W9" s="418"/>
      <c r="X9" s="418"/>
      <c r="Y9" s="191" t="s">
        <v>243</v>
      </c>
      <c r="Z9" s="191" t="s">
        <v>242</v>
      </c>
      <c r="AA9" s="191" t="s">
        <v>241</v>
      </c>
      <c r="AB9" s="191" t="s">
        <v>240</v>
      </c>
      <c r="AC9" s="428"/>
      <c r="AD9" s="428"/>
      <c r="AE9" s="428"/>
      <c r="AF9" s="428"/>
      <c r="AG9" s="246" t="s">
        <v>239</v>
      </c>
      <c r="AH9" s="246" t="s">
        <v>238</v>
      </c>
      <c r="AI9" s="246" t="s">
        <v>239</v>
      </c>
      <c r="AJ9" s="246" t="s">
        <v>238</v>
      </c>
      <c r="AK9" s="246" t="s">
        <v>239</v>
      </c>
      <c r="AL9" s="246" t="s">
        <v>238</v>
      </c>
      <c r="AM9" s="246" t="s">
        <v>239</v>
      </c>
      <c r="AN9" s="246" t="s">
        <v>238</v>
      </c>
      <c r="AO9" s="246" t="s">
        <v>239</v>
      </c>
      <c r="AP9" s="246" t="s">
        <v>238</v>
      </c>
      <c r="AQ9" s="246" t="s">
        <v>239</v>
      </c>
      <c r="AR9" s="246" t="s">
        <v>238</v>
      </c>
      <c r="AS9" s="246" t="s">
        <v>239</v>
      </c>
      <c r="AT9" s="246" t="s">
        <v>238</v>
      </c>
      <c r="AU9" s="246" t="s">
        <v>239</v>
      </c>
      <c r="AV9" s="246" t="s">
        <v>238</v>
      </c>
      <c r="AW9" s="246" t="s">
        <v>239</v>
      </c>
      <c r="AX9" s="246" t="s">
        <v>238</v>
      </c>
      <c r="AY9" s="246" t="s">
        <v>239</v>
      </c>
      <c r="AZ9" s="246" t="s">
        <v>238</v>
      </c>
      <c r="BA9" s="246" t="s">
        <v>239</v>
      </c>
      <c r="BB9" s="246" t="s">
        <v>238</v>
      </c>
      <c r="BC9" s="246" t="s">
        <v>239</v>
      </c>
      <c r="BD9" s="246" t="s">
        <v>238</v>
      </c>
      <c r="BE9" s="246" t="s">
        <v>239</v>
      </c>
      <c r="BF9" s="246" t="s">
        <v>238</v>
      </c>
      <c r="BG9" s="246" t="s">
        <v>239</v>
      </c>
      <c r="BH9" s="246" t="s">
        <v>238</v>
      </c>
      <c r="BI9" s="246" t="s">
        <v>239</v>
      </c>
      <c r="BJ9" s="246" t="s">
        <v>238</v>
      </c>
      <c r="BK9" s="246" t="s">
        <v>239</v>
      </c>
      <c r="BL9" s="246" t="s">
        <v>238</v>
      </c>
      <c r="BM9" s="430"/>
      <c r="BN9" s="447"/>
      <c r="BO9" s="245" t="s">
        <v>239</v>
      </c>
      <c r="BP9" s="245" t="s">
        <v>238</v>
      </c>
      <c r="BQ9" s="245" t="s">
        <v>239</v>
      </c>
      <c r="BR9" s="245" t="s">
        <v>238</v>
      </c>
      <c r="BS9" s="426"/>
    </row>
    <row r="10" spans="1:71" ht="120.75" customHeight="1" x14ac:dyDescent="0.2">
      <c r="A10" s="244">
        <v>3</v>
      </c>
      <c r="B10" s="242" t="s">
        <v>172</v>
      </c>
      <c r="C10" s="243">
        <v>16</v>
      </c>
      <c r="D10" s="242" t="s">
        <v>173</v>
      </c>
      <c r="E10" s="241">
        <v>2409</v>
      </c>
      <c r="F10" s="240" t="s">
        <v>174</v>
      </c>
      <c r="G10" s="234" t="s">
        <v>53</v>
      </c>
      <c r="H10" s="235" t="s">
        <v>54</v>
      </c>
      <c r="I10" s="236">
        <v>2409009</v>
      </c>
      <c r="J10" s="235" t="s">
        <v>55</v>
      </c>
      <c r="K10" s="234" t="s">
        <v>53</v>
      </c>
      <c r="L10" s="235" t="s">
        <v>56</v>
      </c>
      <c r="M10" s="234">
        <v>240900900</v>
      </c>
      <c r="N10" s="235" t="s">
        <v>57</v>
      </c>
      <c r="O10" s="234">
        <v>1</v>
      </c>
      <c r="P10" s="234"/>
      <c r="Q10" s="216">
        <f>O10+P10</f>
        <v>1</v>
      </c>
      <c r="R10" s="220">
        <f>'[1]F-PLA-47 IDTQ'!P17</f>
        <v>1</v>
      </c>
      <c r="S10" s="231">
        <v>2020003630149</v>
      </c>
      <c r="T10" s="230" t="s">
        <v>52</v>
      </c>
      <c r="U10" s="190">
        <f>Y10/$Y$14</f>
        <v>0.15616045468440259</v>
      </c>
      <c r="V10" s="229" t="s">
        <v>175</v>
      </c>
      <c r="W10" s="228" t="s">
        <v>176</v>
      </c>
      <c r="X10" s="239" t="s">
        <v>177</v>
      </c>
      <c r="Y10" s="226">
        <v>30542364.719999999</v>
      </c>
      <c r="Z10" s="225"/>
      <c r="AA10" s="225"/>
      <c r="AB10" s="225"/>
      <c r="AC10" s="234" t="s">
        <v>178</v>
      </c>
      <c r="AD10" s="233" t="s">
        <v>179</v>
      </c>
      <c r="AE10" s="223">
        <v>23</v>
      </c>
      <c r="AF10" s="223" t="s">
        <v>59</v>
      </c>
      <c r="AG10" s="221">
        <v>57163</v>
      </c>
      <c r="AH10" s="221">
        <v>57163</v>
      </c>
      <c r="AI10" s="222">
        <v>57815</v>
      </c>
      <c r="AJ10" s="221">
        <v>57815</v>
      </c>
      <c r="AK10" s="222">
        <v>27805</v>
      </c>
      <c r="AL10" s="221">
        <v>27805</v>
      </c>
      <c r="AM10" s="222">
        <v>8790</v>
      </c>
      <c r="AN10" s="221">
        <v>8790</v>
      </c>
      <c r="AO10" s="222">
        <v>60583</v>
      </c>
      <c r="AP10" s="221">
        <v>60583</v>
      </c>
      <c r="AQ10" s="222">
        <v>17800</v>
      </c>
      <c r="AR10" s="221">
        <v>17800</v>
      </c>
      <c r="AS10" s="222">
        <v>283</v>
      </c>
      <c r="AT10" s="221">
        <v>283</v>
      </c>
      <c r="AU10" s="222">
        <v>1495</v>
      </c>
      <c r="AV10" s="221">
        <v>1495</v>
      </c>
      <c r="AW10" s="222">
        <v>8</v>
      </c>
      <c r="AX10" s="221">
        <v>6</v>
      </c>
      <c r="AY10" s="189">
        <v>0</v>
      </c>
      <c r="AZ10" s="221">
        <v>6</v>
      </c>
      <c r="BA10" s="189">
        <v>0</v>
      </c>
      <c r="BB10" s="221">
        <v>6</v>
      </c>
      <c r="BC10" s="189">
        <v>0</v>
      </c>
      <c r="BD10" s="221">
        <v>6</v>
      </c>
      <c r="BE10" s="222">
        <v>44350</v>
      </c>
      <c r="BF10" s="221">
        <v>44350</v>
      </c>
      <c r="BG10" s="222">
        <v>6251</v>
      </c>
      <c r="BH10" s="221">
        <v>6251</v>
      </c>
      <c r="BI10" s="222">
        <v>75687</v>
      </c>
      <c r="BJ10" s="221">
        <v>75687</v>
      </c>
      <c r="BK10" s="221">
        <f t="shared" ref="BK10:BL13" si="0">AG10+AI10</f>
        <v>114978</v>
      </c>
      <c r="BL10" s="221">
        <f t="shared" si="0"/>
        <v>114978</v>
      </c>
      <c r="BM10" s="238">
        <v>0</v>
      </c>
      <c r="BN10" s="215" t="s">
        <v>259</v>
      </c>
      <c r="BO10" s="237"/>
      <c r="BP10" s="218"/>
      <c r="BQ10" s="237"/>
      <c r="BR10" s="218"/>
      <c r="BS10" s="217" t="s">
        <v>237</v>
      </c>
    </row>
    <row r="11" spans="1:71" ht="120.75" customHeight="1" x14ac:dyDescent="0.2">
      <c r="A11" s="221">
        <v>3</v>
      </c>
      <c r="B11" s="232" t="s">
        <v>172</v>
      </c>
      <c r="C11" s="221">
        <v>16</v>
      </c>
      <c r="D11" s="232" t="s">
        <v>173</v>
      </c>
      <c r="E11" s="216">
        <v>2409</v>
      </c>
      <c r="F11" s="229" t="s">
        <v>174</v>
      </c>
      <c r="G11" s="234" t="s">
        <v>53</v>
      </c>
      <c r="H11" s="235" t="s">
        <v>65</v>
      </c>
      <c r="I11" s="236">
        <v>2409022</v>
      </c>
      <c r="J11" s="235" t="s">
        <v>66</v>
      </c>
      <c r="K11" s="234" t="s">
        <v>53</v>
      </c>
      <c r="L11" s="235" t="s">
        <v>67</v>
      </c>
      <c r="M11" s="234">
        <v>240902202</v>
      </c>
      <c r="N11" s="235" t="s">
        <v>68</v>
      </c>
      <c r="O11" s="234">
        <v>1</v>
      </c>
      <c r="P11" s="234"/>
      <c r="Q11" s="216">
        <f>O11+P11</f>
        <v>1</v>
      </c>
      <c r="R11" s="220">
        <f>'[1]F-PLA-47 IDTQ'!P18</f>
        <v>1</v>
      </c>
      <c r="S11" s="231">
        <v>2020003630149</v>
      </c>
      <c r="T11" s="230" t="s">
        <v>52</v>
      </c>
      <c r="U11" s="190">
        <f>Y11/$Y$14</f>
        <v>0.15300392256041229</v>
      </c>
      <c r="V11" s="229" t="s">
        <v>175</v>
      </c>
      <c r="W11" s="228" t="s">
        <v>176</v>
      </c>
      <c r="X11" s="227" t="s">
        <v>181</v>
      </c>
      <c r="Y11" s="226">
        <v>29925000</v>
      </c>
      <c r="Z11" s="225"/>
      <c r="AA11" s="225"/>
      <c r="AB11" s="225"/>
      <c r="AC11" s="216" t="s">
        <v>182</v>
      </c>
      <c r="AD11" s="233" t="s">
        <v>183</v>
      </c>
      <c r="AE11" s="223">
        <v>23</v>
      </c>
      <c r="AF11" s="223" t="s">
        <v>59</v>
      </c>
      <c r="AG11" s="221">
        <v>57163</v>
      </c>
      <c r="AH11" s="221">
        <v>57163</v>
      </c>
      <c r="AI11" s="222">
        <v>57815</v>
      </c>
      <c r="AJ11" s="221">
        <v>57815</v>
      </c>
      <c r="AK11" s="222">
        <v>27805</v>
      </c>
      <c r="AL11" s="221">
        <v>27805</v>
      </c>
      <c r="AM11" s="222">
        <v>8790</v>
      </c>
      <c r="AN11" s="221">
        <v>8790</v>
      </c>
      <c r="AO11" s="222">
        <v>60583</v>
      </c>
      <c r="AP11" s="221">
        <v>60583</v>
      </c>
      <c r="AQ11" s="222">
        <v>17800</v>
      </c>
      <c r="AR11" s="221">
        <v>17800</v>
      </c>
      <c r="AS11" s="222">
        <v>283</v>
      </c>
      <c r="AT11" s="221">
        <v>283</v>
      </c>
      <c r="AU11" s="222">
        <v>1495</v>
      </c>
      <c r="AV11" s="221">
        <v>1495</v>
      </c>
      <c r="AW11" s="222">
        <v>8</v>
      </c>
      <c r="AX11" s="221">
        <v>6</v>
      </c>
      <c r="AY11" s="189">
        <v>0</v>
      </c>
      <c r="AZ11" s="221">
        <v>6</v>
      </c>
      <c r="BA11" s="189">
        <v>0</v>
      </c>
      <c r="BB11" s="221">
        <v>6</v>
      </c>
      <c r="BC11" s="189">
        <v>0</v>
      </c>
      <c r="BD11" s="221">
        <v>6</v>
      </c>
      <c r="BE11" s="222">
        <v>44350</v>
      </c>
      <c r="BF11" s="221">
        <v>44350</v>
      </c>
      <c r="BG11" s="222">
        <v>6251</v>
      </c>
      <c r="BH11" s="221">
        <v>6251</v>
      </c>
      <c r="BI11" s="222">
        <v>75687</v>
      </c>
      <c r="BJ11" s="221">
        <v>75687</v>
      </c>
      <c r="BK11" s="221">
        <f t="shared" si="0"/>
        <v>114978</v>
      </c>
      <c r="BL11" s="221">
        <f t="shared" si="0"/>
        <v>114978</v>
      </c>
      <c r="BM11" s="220">
        <v>0</v>
      </c>
      <c r="BN11" s="215" t="s">
        <v>259</v>
      </c>
      <c r="BO11" s="219"/>
      <c r="BP11" s="218"/>
      <c r="BQ11" s="219"/>
      <c r="BR11" s="218"/>
      <c r="BS11" s="217" t="s">
        <v>237</v>
      </c>
    </row>
    <row r="12" spans="1:71" ht="120.75" customHeight="1" x14ac:dyDescent="0.2">
      <c r="A12" s="221">
        <v>3</v>
      </c>
      <c r="B12" s="232" t="s">
        <v>172</v>
      </c>
      <c r="C12" s="221">
        <v>16</v>
      </c>
      <c r="D12" s="232" t="s">
        <v>173</v>
      </c>
      <c r="E12" s="216">
        <v>2409</v>
      </c>
      <c r="F12" s="229" t="s">
        <v>174</v>
      </c>
      <c r="G12" s="234" t="s">
        <v>53</v>
      </c>
      <c r="H12" s="235" t="s">
        <v>73</v>
      </c>
      <c r="I12" s="236">
        <v>2409014</v>
      </c>
      <c r="J12" s="235" t="s">
        <v>74</v>
      </c>
      <c r="K12" s="234" t="s">
        <v>53</v>
      </c>
      <c r="L12" s="235" t="s">
        <v>75</v>
      </c>
      <c r="M12" s="234">
        <v>240901400</v>
      </c>
      <c r="N12" s="235" t="s">
        <v>76</v>
      </c>
      <c r="O12" s="234">
        <v>1</v>
      </c>
      <c r="P12" s="234"/>
      <c r="Q12" s="216">
        <f>O12+P12</f>
        <v>1</v>
      </c>
      <c r="R12" s="220">
        <f>'[1]F-PLA-47 IDTQ'!P19</f>
        <v>1</v>
      </c>
      <c r="S12" s="231">
        <v>2020003630149</v>
      </c>
      <c r="T12" s="230" t="s">
        <v>52</v>
      </c>
      <c r="U12" s="190">
        <f>Y12/$Y$14</f>
        <v>0.24519304945898199</v>
      </c>
      <c r="V12" s="229" t="s">
        <v>175</v>
      </c>
      <c r="W12" s="228" t="s">
        <v>176</v>
      </c>
      <c r="X12" s="227" t="s">
        <v>184</v>
      </c>
      <c r="Y12" s="226">
        <v>47955646.380000003</v>
      </c>
      <c r="Z12" s="225">
        <v>25200000</v>
      </c>
      <c r="AA12" s="225">
        <v>4200000</v>
      </c>
      <c r="AB12" s="225">
        <v>4200000</v>
      </c>
      <c r="AC12" s="216" t="s">
        <v>185</v>
      </c>
      <c r="AD12" s="233" t="s">
        <v>186</v>
      </c>
      <c r="AE12" s="223">
        <v>23</v>
      </c>
      <c r="AF12" s="223" t="s">
        <v>59</v>
      </c>
      <c r="AG12" s="221">
        <v>57163</v>
      </c>
      <c r="AH12" s="221">
        <v>57163</v>
      </c>
      <c r="AI12" s="222">
        <v>57815</v>
      </c>
      <c r="AJ12" s="221">
        <v>57815</v>
      </c>
      <c r="AK12" s="222">
        <v>27805</v>
      </c>
      <c r="AL12" s="221">
        <v>27805</v>
      </c>
      <c r="AM12" s="222">
        <v>8790</v>
      </c>
      <c r="AN12" s="221">
        <v>8790</v>
      </c>
      <c r="AO12" s="222">
        <v>60583</v>
      </c>
      <c r="AP12" s="221">
        <v>60583</v>
      </c>
      <c r="AQ12" s="222">
        <v>17800</v>
      </c>
      <c r="AR12" s="221">
        <v>17800</v>
      </c>
      <c r="AS12" s="222">
        <v>283</v>
      </c>
      <c r="AT12" s="221">
        <v>283</v>
      </c>
      <c r="AU12" s="222">
        <v>1495</v>
      </c>
      <c r="AV12" s="221">
        <v>1495</v>
      </c>
      <c r="AW12" s="222">
        <v>8</v>
      </c>
      <c r="AX12" s="221">
        <v>6</v>
      </c>
      <c r="AY12" s="189">
        <v>0</v>
      </c>
      <c r="AZ12" s="221">
        <v>6</v>
      </c>
      <c r="BA12" s="189">
        <v>0</v>
      </c>
      <c r="BB12" s="221">
        <v>6</v>
      </c>
      <c r="BC12" s="189">
        <v>0</v>
      </c>
      <c r="BD12" s="221">
        <v>6</v>
      </c>
      <c r="BE12" s="222">
        <v>44350</v>
      </c>
      <c r="BF12" s="221">
        <v>44350</v>
      </c>
      <c r="BG12" s="222">
        <v>6251</v>
      </c>
      <c r="BH12" s="221">
        <v>6251</v>
      </c>
      <c r="BI12" s="222">
        <v>75687</v>
      </c>
      <c r="BJ12" s="221">
        <v>75687</v>
      </c>
      <c r="BK12" s="221">
        <f t="shared" si="0"/>
        <v>114978</v>
      </c>
      <c r="BL12" s="221">
        <f t="shared" si="0"/>
        <v>114978</v>
      </c>
      <c r="BM12" s="220">
        <v>3</v>
      </c>
      <c r="BN12" s="215" t="s">
        <v>260</v>
      </c>
      <c r="BO12" s="219">
        <v>45306</v>
      </c>
      <c r="BP12" s="218">
        <v>45327</v>
      </c>
      <c r="BQ12" s="219">
        <v>45061</v>
      </c>
      <c r="BR12" s="218">
        <v>45462</v>
      </c>
      <c r="BS12" s="217" t="s">
        <v>237</v>
      </c>
    </row>
    <row r="13" spans="1:71" ht="120.75" customHeight="1" x14ac:dyDescent="0.2">
      <c r="A13" s="221">
        <v>3</v>
      </c>
      <c r="B13" s="232" t="s">
        <v>172</v>
      </c>
      <c r="C13" s="221">
        <v>16</v>
      </c>
      <c r="D13" s="232" t="s">
        <v>173</v>
      </c>
      <c r="E13" s="216">
        <v>2409</v>
      </c>
      <c r="F13" s="229" t="s">
        <v>174</v>
      </c>
      <c r="G13" s="216" t="s">
        <v>53</v>
      </c>
      <c r="H13" s="229" t="s">
        <v>81</v>
      </c>
      <c r="I13" s="215">
        <v>2409039</v>
      </c>
      <c r="J13" s="229" t="s">
        <v>82</v>
      </c>
      <c r="K13" s="216" t="s">
        <v>53</v>
      </c>
      <c r="L13" s="229" t="s">
        <v>83</v>
      </c>
      <c r="M13" s="216">
        <v>240903905</v>
      </c>
      <c r="N13" s="229" t="s">
        <v>84</v>
      </c>
      <c r="O13" s="216">
        <v>1</v>
      </c>
      <c r="P13" s="216"/>
      <c r="Q13" s="216">
        <f>O13+P13</f>
        <v>1</v>
      </c>
      <c r="R13" s="220">
        <f>'[1]F-PLA-47 IDTQ'!P20</f>
        <v>0.86</v>
      </c>
      <c r="S13" s="231">
        <v>2020003630149</v>
      </c>
      <c r="T13" s="230" t="s">
        <v>52</v>
      </c>
      <c r="U13" s="190">
        <f>Y13/$Y$14</f>
        <v>0.44564257329620316</v>
      </c>
      <c r="V13" s="229" t="s">
        <v>175</v>
      </c>
      <c r="W13" s="228" t="s">
        <v>176</v>
      </c>
      <c r="X13" s="227" t="s">
        <v>187</v>
      </c>
      <c r="Y13" s="226">
        <v>87160209.900000006</v>
      </c>
      <c r="Z13" s="225">
        <v>32000000</v>
      </c>
      <c r="AA13" s="225">
        <v>8000000</v>
      </c>
      <c r="AB13" s="225">
        <v>8000000</v>
      </c>
      <c r="AC13" s="216" t="s">
        <v>188</v>
      </c>
      <c r="AD13" s="224" t="s">
        <v>189</v>
      </c>
      <c r="AE13" s="223">
        <v>23</v>
      </c>
      <c r="AF13" s="223" t="s">
        <v>59</v>
      </c>
      <c r="AG13" s="221">
        <v>57163</v>
      </c>
      <c r="AH13" s="221">
        <v>57163</v>
      </c>
      <c r="AI13" s="222">
        <v>57815</v>
      </c>
      <c r="AJ13" s="221">
        <v>57815</v>
      </c>
      <c r="AK13" s="222">
        <v>27805</v>
      </c>
      <c r="AL13" s="221">
        <v>27805</v>
      </c>
      <c r="AM13" s="222">
        <v>8790</v>
      </c>
      <c r="AN13" s="221">
        <v>8790</v>
      </c>
      <c r="AO13" s="222">
        <v>60583</v>
      </c>
      <c r="AP13" s="221">
        <v>60583</v>
      </c>
      <c r="AQ13" s="222">
        <v>17800</v>
      </c>
      <c r="AR13" s="221">
        <v>17800</v>
      </c>
      <c r="AS13" s="222">
        <v>283</v>
      </c>
      <c r="AT13" s="221">
        <v>283</v>
      </c>
      <c r="AU13" s="222">
        <v>1495</v>
      </c>
      <c r="AV13" s="221">
        <v>1495</v>
      </c>
      <c r="AW13" s="222">
        <v>8</v>
      </c>
      <c r="AX13" s="221">
        <v>6</v>
      </c>
      <c r="AY13" s="189">
        <v>0</v>
      </c>
      <c r="AZ13" s="221">
        <v>6</v>
      </c>
      <c r="BA13" s="189">
        <v>0</v>
      </c>
      <c r="BB13" s="221">
        <v>6</v>
      </c>
      <c r="BC13" s="189">
        <v>0</v>
      </c>
      <c r="BD13" s="221">
        <v>6</v>
      </c>
      <c r="BE13" s="222">
        <v>44350</v>
      </c>
      <c r="BF13" s="221">
        <v>44350</v>
      </c>
      <c r="BG13" s="222">
        <v>6251</v>
      </c>
      <c r="BH13" s="221">
        <v>6251</v>
      </c>
      <c r="BI13" s="222">
        <v>75687</v>
      </c>
      <c r="BJ13" s="221">
        <v>75687</v>
      </c>
      <c r="BK13" s="221">
        <f t="shared" si="0"/>
        <v>114978</v>
      </c>
      <c r="BL13" s="221">
        <f t="shared" si="0"/>
        <v>114978</v>
      </c>
      <c r="BM13" s="220">
        <v>3</v>
      </c>
      <c r="BN13" s="215" t="s">
        <v>261</v>
      </c>
      <c r="BO13" s="219">
        <v>45306</v>
      </c>
      <c r="BP13" s="218">
        <v>45335</v>
      </c>
      <c r="BQ13" s="219">
        <v>45061</v>
      </c>
      <c r="BR13" s="218">
        <v>45462</v>
      </c>
      <c r="BS13" s="217" t="s">
        <v>237</v>
      </c>
    </row>
    <row r="14" spans="1:71" s="193" customFormat="1" ht="24.75" customHeight="1" thickBot="1" x14ac:dyDescent="0.3">
      <c r="A14" s="213"/>
      <c r="B14" s="213"/>
      <c r="C14" s="212"/>
      <c r="D14" s="212"/>
      <c r="E14" s="212"/>
      <c r="F14" s="214"/>
      <c r="G14" s="465"/>
      <c r="H14" s="465"/>
      <c r="I14" s="465"/>
      <c r="J14" s="465"/>
      <c r="K14" s="465"/>
      <c r="L14" s="465"/>
      <c r="M14" s="465"/>
      <c r="N14" s="465"/>
      <c r="O14" s="465"/>
      <c r="P14" s="465"/>
      <c r="Q14" s="465"/>
      <c r="R14" s="465"/>
      <c r="S14" s="465"/>
      <c r="T14" s="465"/>
      <c r="U14" s="465"/>
      <c r="V14" s="466"/>
      <c r="W14" s="213"/>
      <c r="X14" s="212"/>
      <c r="Y14" s="211">
        <f t="shared" ref="Y14:AD14" si="1">SUM(Y10:Y13)</f>
        <v>195583221</v>
      </c>
      <c r="Z14" s="211">
        <f t="shared" si="1"/>
        <v>57200000</v>
      </c>
      <c r="AA14" s="211">
        <f t="shared" si="1"/>
        <v>12200000</v>
      </c>
      <c r="AB14" s="211">
        <f t="shared" si="1"/>
        <v>12200000</v>
      </c>
      <c r="AC14" s="208">
        <f t="shared" si="1"/>
        <v>0</v>
      </c>
      <c r="AD14" s="208">
        <f t="shared" si="1"/>
        <v>0</v>
      </c>
      <c r="AE14" s="208"/>
      <c r="AF14" s="208">
        <f>SUM(AF10:AF13)</f>
        <v>0</v>
      </c>
      <c r="AG14" s="210"/>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8">
        <f>SUM(BN10:BN13)</f>
        <v>0</v>
      </c>
      <c r="BO14" s="207"/>
      <c r="BP14" s="207"/>
      <c r="BQ14" s="206"/>
      <c r="BR14" s="206"/>
      <c r="BS14" s="205"/>
    </row>
    <row r="16" spans="1:71" x14ac:dyDescent="0.25">
      <c r="AC16" s="204"/>
      <c r="AD16" s="203"/>
      <c r="AE16" s="203"/>
    </row>
    <row r="17" spans="10:29" x14ac:dyDescent="0.2">
      <c r="AC17" s="202"/>
    </row>
    <row r="20" spans="10:29" x14ac:dyDescent="0.25">
      <c r="O20" s="472" t="s">
        <v>236</v>
      </c>
      <c r="P20" s="472"/>
      <c r="Q20" s="472"/>
      <c r="R20" s="472"/>
      <c r="S20" s="472"/>
      <c r="T20" s="201"/>
    </row>
    <row r="21" spans="10:29" x14ac:dyDescent="0.25">
      <c r="O21" s="201"/>
      <c r="P21" s="201"/>
      <c r="Q21" s="201"/>
      <c r="R21" s="201"/>
    </row>
    <row r="27" spans="10:29" x14ac:dyDescent="0.2">
      <c r="J27" s="200" t="s">
        <v>93</v>
      </c>
      <c r="K27" s="199" t="s">
        <v>94</v>
      </c>
      <c r="L27" s="198"/>
      <c r="M27" s="467" t="s">
        <v>95</v>
      </c>
      <c r="N27" s="468"/>
    </row>
    <row r="28" spans="10:29" ht="30" x14ac:dyDescent="0.2">
      <c r="J28" s="188" t="s">
        <v>235</v>
      </c>
      <c r="K28" s="469" t="s">
        <v>234</v>
      </c>
      <c r="L28" s="470"/>
      <c r="M28" s="471" t="s">
        <v>193</v>
      </c>
      <c r="N28" s="471"/>
    </row>
    <row r="29" spans="10:29" x14ac:dyDescent="0.2">
      <c r="J29" s="188" t="s">
        <v>194</v>
      </c>
      <c r="K29" s="469" t="s">
        <v>195</v>
      </c>
      <c r="L29" s="470"/>
      <c r="M29" s="471" t="s">
        <v>103</v>
      </c>
      <c r="N29" s="471"/>
    </row>
  </sheetData>
  <mergeCells count="73">
    <mergeCell ref="G14:V14"/>
    <mergeCell ref="M27:N27"/>
    <mergeCell ref="K28:L28"/>
    <mergeCell ref="M28:N28"/>
    <mergeCell ref="K29:L29"/>
    <mergeCell ref="M29:N29"/>
    <mergeCell ref="O20:S20"/>
    <mergeCell ref="AD8:AD9"/>
    <mergeCell ref="A1:A4"/>
    <mergeCell ref="S6:AH6"/>
    <mergeCell ref="AW8:AX8"/>
    <mergeCell ref="BC8:BD8"/>
    <mergeCell ref="AY8:AZ8"/>
    <mergeCell ref="BA8:BB8"/>
    <mergeCell ref="AM8:AN8"/>
    <mergeCell ref="N8:N9"/>
    <mergeCell ref="J8:J9"/>
    <mergeCell ref="I8:I9"/>
    <mergeCell ref="B1:BQ1"/>
    <mergeCell ref="AI8:AJ8"/>
    <mergeCell ref="W8:W9"/>
    <mergeCell ref="X8:X9"/>
    <mergeCell ref="AO8:AP8"/>
    <mergeCell ref="K8:K9"/>
    <mergeCell ref="L8:L9"/>
    <mergeCell ref="Y8:AB8"/>
    <mergeCell ref="H8:H9"/>
    <mergeCell ref="AC8:AC9"/>
    <mergeCell ref="B2:BQ4"/>
    <mergeCell ref="BK8:BL8"/>
    <mergeCell ref="BO6:BS6"/>
    <mergeCell ref="S5:BS5"/>
    <mergeCell ref="A7:B7"/>
    <mergeCell ref="G8:G9"/>
    <mergeCell ref="BN8:BN9"/>
    <mergeCell ref="O7:AB7"/>
    <mergeCell ref="AG7:AJ7"/>
    <mergeCell ref="B8:B9"/>
    <mergeCell ref="BE7:BJ7"/>
    <mergeCell ref="AC7:AF7"/>
    <mergeCell ref="BI8:BJ8"/>
    <mergeCell ref="BM7:BN7"/>
    <mergeCell ref="AQ8:AR8"/>
    <mergeCell ref="AK7:AR7"/>
    <mergeCell ref="BE8:BF8"/>
    <mergeCell ref="AS8:AT8"/>
    <mergeCell ref="BS7:BS9"/>
    <mergeCell ref="BQ7:BR8"/>
    <mergeCell ref="AE8:AE9"/>
    <mergeCell ref="AF8:AF9"/>
    <mergeCell ref="AS7:BD7"/>
    <mergeCell ref="AK8:AL8"/>
    <mergeCell ref="BG8:BH8"/>
    <mergeCell ref="AU8:AV8"/>
    <mergeCell ref="BM8:BM9"/>
    <mergeCell ref="AG8:AH8"/>
    <mergeCell ref="BO7:BP8"/>
    <mergeCell ref="A5:R6"/>
    <mergeCell ref="U8:U9"/>
    <mergeCell ref="V8:V9"/>
    <mergeCell ref="E8:E9"/>
    <mergeCell ref="T8:T9"/>
    <mergeCell ref="G7:J7"/>
    <mergeCell ref="F8:F9"/>
    <mergeCell ref="A8:A9"/>
    <mergeCell ref="M8:M9"/>
    <mergeCell ref="E7:F7"/>
    <mergeCell ref="C7:D7"/>
    <mergeCell ref="D8:D9"/>
    <mergeCell ref="S8:S9"/>
    <mergeCell ref="C8:C9"/>
    <mergeCell ref="K7:N7"/>
    <mergeCell ref="O8:R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V20"/>
  <sheetViews>
    <sheetView showGridLines="0" zoomScale="60" zoomScaleNormal="60" workbookViewId="0">
      <selection activeCell="P15" sqref="P15"/>
    </sheetView>
  </sheetViews>
  <sheetFormatPr baseColWidth="10" defaultColWidth="9" defaultRowHeight="15" x14ac:dyDescent="0.2"/>
  <cols>
    <col min="1" max="1" width="22" style="167" customWidth="1"/>
    <col min="2" max="2" width="34.5703125" style="167" customWidth="1"/>
    <col min="3" max="3" width="74" style="167" customWidth="1"/>
    <col min="4" max="15" width="23.140625" style="167" customWidth="1"/>
    <col min="16" max="16" width="26.85546875" style="167" customWidth="1"/>
    <col min="17" max="17" width="59.28515625" style="168" customWidth="1"/>
    <col min="18" max="18" width="26.140625" style="167" customWidth="1"/>
    <col min="19" max="256" width="11.42578125" style="167" customWidth="1"/>
    <col min="257" max="16384" width="9" style="166"/>
  </cols>
  <sheetData>
    <row r="1" spans="1:256" ht="15" customHeight="1" x14ac:dyDescent="0.2">
      <c r="A1" s="487"/>
      <c r="B1" s="489"/>
      <c r="C1" s="496" t="s">
        <v>0</v>
      </c>
      <c r="D1" s="497"/>
      <c r="E1" s="497"/>
      <c r="F1" s="497"/>
      <c r="G1" s="497"/>
      <c r="H1" s="497"/>
      <c r="I1" s="497"/>
      <c r="J1" s="497"/>
      <c r="K1" s="497"/>
      <c r="L1" s="497"/>
      <c r="M1" s="497"/>
      <c r="N1" s="498"/>
      <c r="O1" s="502" t="s">
        <v>196</v>
      </c>
      <c r="P1" s="503"/>
    </row>
    <row r="2" spans="1:256" ht="15" customHeight="1" x14ac:dyDescent="0.2">
      <c r="A2" s="493"/>
      <c r="B2" s="492"/>
      <c r="C2" s="499"/>
      <c r="D2" s="500"/>
      <c r="E2" s="500"/>
      <c r="F2" s="500"/>
      <c r="G2" s="500"/>
      <c r="H2" s="500"/>
      <c r="I2" s="500"/>
      <c r="J2" s="500"/>
      <c r="K2" s="500"/>
      <c r="L2" s="500"/>
      <c r="M2" s="500"/>
      <c r="N2" s="501"/>
      <c r="O2" s="504"/>
      <c r="P2" s="505"/>
    </row>
    <row r="3" spans="1:256" ht="15" customHeight="1" x14ac:dyDescent="0.2">
      <c r="A3" s="493"/>
      <c r="B3" s="492"/>
      <c r="C3" s="507" t="s">
        <v>197</v>
      </c>
      <c r="D3" s="507"/>
      <c r="E3" s="507"/>
      <c r="F3" s="507"/>
      <c r="G3" s="507"/>
      <c r="H3" s="507"/>
      <c r="I3" s="507"/>
      <c r="J3" s="507"/>
      <c r="K3" s="507"/>
      <c r="L3" s="507"/>
      <c r="M3" s="507"/>
      <c r="N3" s="507"/>
      <c r="O3" s="508" t="s">
        <v>198</v>
      </c>
      <c r="P3" s="509"/>
    </row>
    <row r="4" spans="1:256" ht="15" customHeight="1" x14ac:dyDescent="0.2">
      <c r="A4" s="493"/>
      <c r="B4" s="492"/>
      <c r="C4" s="507"/>
      <c r="D4" s="507"/>
      <c r="E4" s="507"/>
      <c r="F4" s="507"/>
      <c r="G4" s="507"/>
      <c r="H4" s="507"/>
      <c r="I4" s="507"/>
      <c r="J4" s="507"/>
      <c r="K4" s="507"/>
      <c r="L4" s="507"/>
      <c r="M4" s="507"/>
      <c r="N4" s="507"/>
      <c r="O4" s="477">
        <v>45016</v>
      </c>
      <c r="P4" s="478"/>
    </row>
    <row r="5" spans="1:256" ht="15" customHeight="1" x14ac:dyDescent="0.2">
      <c r="A5" s="493"/>
      <c r="B5" s="492"/>
      <c r="C5" s="507"/>
      <c r="D5" s="507"/>
      <c r="E5" s="507"/>
      <c r="F5" s="507"/>
      <c r="G5" s="507"/>
      <c r="H5" s="507"/>
      <c r="I5" s="507"/>
      <c r="J5" s="507"/>
      <c r="K5" s="507"/>
      <c r="L5" s="507"/>
      <c r="M5" s="507"/>
      <c r="N5" s="507"/>
      <c r="O5" s="483" t="s">
        <v>5</v>
      </c>
      <c r="P5" s="484"/>
    </row>
    <row r="6" spans="1:256" ht="15" customHeight="1" x14ac:dyDescent="0.2">
      <c r="A6" s="493"/>
      <c r="B6" s="492"/>
      <c r="C6" s="507"/>
      <c r="D6" s="507"/>
      <c r="E6" s="507"/>
      <c r="F6" s="507"/>
      <c r="G6" s="507"/>
      <c r="H6" s="507"/>
      <c r="I6" s="507"/>
      <c r="J6" s="507"/>
      <c r="K6" s="507"/>
      <c r="L6" s="507"/>
      <c r="M6" s="507"/>
      <c r="N6" s="507"/>
      <c r="O6" s="485"/>
      <c r="P6" s="486"/>
    </row>
    <row r="7" spans="1:256" ht="15" customHeight="1" x14ac:dyDescent="0.2">
      <c r="A7" s="493"/>
      <c r="B7" s="492"/>
      <c r="C7" s="487" t="s">
        <v>221</v>
      </c>
      <c r="D7" s="488"/>
      <c r="E7" s="488"/>
      <c r="F7" s="488"/>
      <c r="G7" s="488"/>
      <c r="H7" s="488"/>
      <c r="I7" s="488"/>
      <c r="J7" s="488"/>
      <c r="K7" s="488"/>
      <c r="L7" s="488"/>
      <c r="M7" s="488"/>
      <c r="N7" s="488"/>
      <c r="O7" s="488"/>
      <c r="P7" s="489"/>
    </row>
    <row r="8" spans="1:256" x14ac:dyDescent="0.2">
      <c r="A8" s="493"/>
      <c r="B8" s="492"/>
      <c r="C8" s="490" t="s">
        <v>224</v>
      </c>
      <c r="D8" s="491"/>
      <c r="E8" s="491"/>
      <c r="F8" s="491"/>
      <c r="G8" s="491"/>
      <c r="H8" s="491"/>
      <c r="I8" s="491"/>
      <c r="J8" s="491"/>
      <c r="K8" s="491"/>
      <c r="L8" s="491"/>
      <c r="M8" s="491"/>
      <c r="N8" s="491"/>
      <c r="O8" s="491"/>
      <c r="P8" s="492"/>
    </row>
    <row r="9" spans="1:256" x14ac:dyDescent="0.2">
      <c r="A9" s="494"/>
      <c r="B9" s="495"/>
      <c r="C9" s="185"/>
      <c r="D9" s="184"/>
      <c r="E9" s="184"/>
      <c r="F9" s="184"/>
      <c r="G9" s="184"/>
      <c r="H9" s="184"/>
      <c r="I9" s="184"/>
      <c r="J9" s="184"/>
      <c r="K9" s="184"/>
      <c r="L9" s="184"/>
      <c r="M9" s="184"/>
      <c r="N9" s="184"/>
      <c r="O9" s="184"/>
      <c r="P9" s="183"/>
    </row>
    <row r="10" spans="1:256" ht="38.25" customHeight="1" x14ac:dyDescent="0.25">
      <c r="A10" s="506" t="s">
        <v>199</v>
      </c>
      <c r="B10" s="506"/>
      <c r="C10" s="479" t="s">
        <v>200</v>
      </c>
      <c r="D10" s="481" t="s">
        <v>201</v>
      </c>
      <c r="E10" s="481"/>
      <c r="F10" s="481"/>
      <c r="G10" s="481"/>
      <c r="H10" s="481"/>
      <c r="I10" s="481"/>
      <c r="J10" s="481"/>
      <c r="K10" s="481"/>
      <c r="L10" s="481"/>
      <c r="M10" s="481"/>
      <c r="N10" s="481"/>
      <c r="O10" s="482"/>
      <c r="P10" s="481" t="s">
        <v>105</v>
      </c>
    </row>
    <row r="11" spans="1:256" ht="30.75" customHeight="1" x14ac:dyDescent="0.2">
      <c r="A11" s="182" t="s">
        <v>202</v>
      </c>
      <c r="B11" s="182" t="s">
        <v>203</v>
      </c>
      <c r="C11" s="480"/>
      <c r="D11" s="182" t="s">
        <v>204</v>
      </c>
      <c r="E11" s="182" t="s">
        <v>205</v>
      </c>
      <c r="F11" s="182" t="s">
        <v>206</v>
      </c>
      <c r="G11" s="182" t="s">
        <v>207</v>
      </c>
      <c r="H11" s="182" t="s">
        <v>208</v>
      </c>
      <c r="I11" s="182" t="s">
        <v>209</v>
      </c>
      <c r="J11" s="182" t="s">
        <v>210</v>
      </c>
      <c r="K11" s="182" t="s">
        <v>211</v>
      </c>
      <c r="L11" s="186" t="s">
        <v>212</v>
      </c>
      <c r="M11" s="182" t="s">
        <v>213</v>
      </c>
      <c r="N11" s="182" t="s">
        <v>214</v>
      </c>
      <c r="O11" s="181" t="s">
        <v>215</v>
      </c>
      <c r="P11" s="481"/>
    </row>
    <row r="12" spans="1:256" ht="133.5" customHeight="1" x14ac:dyDescent="0.2">
      <c r="A12" s="473" t="s">
        <v>51</v>
      </c>
      <c r="B12" s="474" t="s">
        <v>223</v>
      </c>
      <c r="C12" s="180" t="s">
        <v>54</v>
      </c>
      <c r="D12" s="178"/>
      <c r="E12" s="178">
        <f>P12/8</f>
        <v>0</v>
      </c>
      <c r="F12" s="178"/>
      <c r="G12" s="178">
        <f>E12</f>
        <v>0</v>
      </c>
      <c r="H12" s="178">
        <f>E12</f>
        <v>0</v>
      </c>
      <c r="I12" s="178">
        <f>E12</f>
        <v>0</v>
      </c>
      <c r="J12" s="178">
        <f>E12</f>
        <v>0</v>
      </c>
      <c r="K12" s="178"/>
      <c r="L12" s="178">
        <f>E12</f>
        <v>0</v>
      </c>
      <c r="M12" s="178">
        <f>E12</f>
        <v>0</v>
      </c>
      <c r="N12" s="178"/>
      <c r="O12" s="178">
        <f>E12</f>
        <v>0</v>
      </c>
      <c r="P12" s="178"/>
      <c r="R12" s="177"/>
    </row>
    <row r="13" spans="1:256" ht="133.5" customHeight="1" x14ac:dyDescent="0.2">
      <c r="A13" s="473"/>
      <c r="B13" s="475"/>
      <c r="C13" s="180" t="s">
        <v>65</v>
      </c>
      <c r="D13" s="178"/>
      <c r="E13" s="178">
        <f t="shared" ref="E13:E15" si="0">P13/8</f>
        <v>0</v>
      </c>
      <c r="F13" s="178"/>
      <c r="G13" s="178">
        <f t="shared" ref="G13:G15" si="1">E13</f>
        <v>0</v>
      </c>
      <c r="H13" s="178">
        <f t="shared" ref="H13:H15" si="2">E13</f>
        <v>0</v>
      </c>
      <c r="I13" s="178">
        <f t="shared" ref="I13:I15" si="3">E13</f>
        <v>0</v>
      </c>
      <c r="J13" s="178">
        <f t="shared" ref="J13:J15" si="4">E13</f>
        <v>0</v>
      </c>
      <c r="K13" s="178"/>
      <c r="L13" s="178">
        <f t="shared" ref="L13:L15" si="5">E13</f>
        <v>0</v>
      </c>
      <c r="M13" s="178">
        <f t="shared" ref="M13:M15" si="6">E13</f>
        <v>0</v>
      </c>
      <c r="N13" s="178"/>
      <c r="O13" s="178">
        <f t="shared" ref="O13:O15" si="7">E13</f>
        <v>0</v>
      </c>
      <c r="P13" s="178"/>
      <c r="R13" s="177"/>
    </row>
    <row r="14" spans="1:256" ht="133.5" customHeight="1" x14ac:dyDescent="0.2">
      <c r="A14" s="473"/>
      <c r="B14" s="475"/>
      <c r="C14" s="179" t="s">
        <v>222</v>
      </c>
      <c r="D14" s="178"/>
      <c r="E14" s="178">
        <f>P14/8</f>
        <v>525000</v>
      </c>
      <c r="F14" s="178"/>
      <c r="G14" s="178">
        <f t="shared" si="1"/>
        <v>525000</v>
      </c>
      <c r="H14" s="178">
        <f t="shared" si="2"/>
        <v>525000</v>
      </c>
      <c r="I14" s="178">
        <f t="shared" si="3"/>
        <v>525000</v>
      </c>
      <c r="J14" s="178">
        <f t="shared" si="4"/>
        <v>525000</v>
      </c>
      <c r="K14" s="178"/>
      <c r="L14" s="178">
        <f t="shared" si="5"/>
        <v>525000</v>
      </c>
      <c r="M14" s="178">
        <f t="shared" si="6"/>
        <v>525000</v>
      </c>
      <c r="N14" s="178"/>
      <c r="O14" s="178">
        <f t="shared" si="7"/>
        <v>525000</v>
      </c>
      <c r="P14" s="178">
        <v>4200000</v>
      </c>
      <c r="R14" s="177"/>
    </row>
    <row r="15" spans="1:256" ht="137.25" customHeight="1" x14ac:dyDescent="0.2">
      <c r="A15" s="473"/>
      <c r="B15" s="476"/>
      <c r="C15" s="179" t="s">
        <v>81</v>
      </c>
      <c r="D15" s="178"/>
      <c r="E15" s="178">
        <f t="shared" si="0"/>
        <v>1000000</v>
      </c>
      <c r="F15" s="178"/>
      <c r="G15" s="178">
        <f t="shared" si="1"/>
        <v>1000000</v>
      </c>
      <c r="H15" s="178">
        <f t="shared" si="2"/>
        <v>1000000</v>
      </c>
      <c r="I15" s="178">
        <f t="shared" si="3"/>
        <v>1000000</v>
      </c>
      <c r="J15" s="178">
        <f t="shared" si="4"/>
        <v>1000000</v>
      </c>
      <c r="K15" s="178"/>
      <c r="L15" s="178">
        <f t="shared" si="5"/>
        <v>1000000</v>
      </c>
      <c r="M15" s="178">
        <f t="shared" si="6"/>
        <v>1000000</v>
      </c>
      <c r="N15" s="178"/>
      <c r="O15" s="178">
        <f t="shared" si="7"/>
        <v>1000000</v>
      </c>
      <c r="P15" s="178">
        <v>8000000</v>
      </c>
      <c r="R15" s="177"/>
    </row>
    <row r="16" spans="1:256" s="171" customFormat="1" ht="30.75" customHeight="1" x14ac:dyDescent="0.25">
      <c r="A16" s="176"/>
      <c r="B16" s="175"/>
      <c r="C16" s="174" t="s">
        <v>87</v>
      </c>
      <c r="D16" s="173">
        <f>SUM(D14:D15)</f>
        <v>0</v>
      </c>
      <c r="E16" s="173">
        <f>SUM(E12:E15)</f>
        <v>1525000</v>
      </c>
      <c r="F16" s="173">
        <f>SUM(F14:F15)</f>
        <v>0</v>
      </c>
      <c r="G16" s="173">
        <f>SUM(G12:G15)</f>
        <v>1525000</v>
      </c>
      <c r="H16" s="173">
        <f>SUM(H12:H15)</f>
        <v>1525000</v>
      </c>
      <c r="I16" s="173">
        <f>SUM(I12:I15)</f>
        <v>1525000</v>
      </c>
      <c r="J16" s="173">
        <f>SUM(J12:J15)</f>
        <v>1525000</v>
      </c>
      <c r="K16" s="173">
        <f>SUM(K14:K15)</f>
        <v>0</v>
      </c>
      <c r="L16" s="173">
        <f>SUM(L12:L15)</f>
        <v>1525000</v>
      </c>
      <c r="M16" s="173">
        <f>SUM(M12:M15)</f>
        <v>1525000</v>
      </c>
      <c r="N16" s="173">
        <f>SUM(N14:N15)</f>
        <v>0</v>
      </c>
      <c r="O16" s="173">
        <f>SUM(O12:O15)</f>
        <v>1525000</v>
      </c>
      <c r="P16" s="173">
        <f>SUM(P12:P15)</f>
        <v>12200000</v>
      </c>
      <c r="Q16" s="286"/>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c r="BW16" s="172"/>
      <c r="BX16" s="172"/>
      <c r="BY16" s="172"/>
      <c r="BZ16" s="172"/>
      <c r="CA16" s="172"/>
      <c r="CB16" s="172"/>
      <c r="CC16" s="172"/>
      <c r="CD16" s="172"/>
      <c r="CE16" s="172"/>
      <c r="CF16" s="172"/>
      <c r="CG16" s="172"/>
      <c r="CH16" s="172"/>
      <c r="CI16" s="172"/>
      <c r="CJ16" s="172"/>
      <c r="CK16" s="172"/>
      <c r="CL16" s="172"/>
      <c r="CM16" s="172"/>
      <c r="CN16" s="172"/>
      <c r="CO16" s="172"/>
      <c r="CP16" s="172"/>
      <c r="CQ16" s="172"/>
      <c r="CR16" s="172"/>
      <c r="CS16" s="172"/>
      <c r="CT16" s="172"/>
      <c r="CU16" s="172"/>
      <c r="CV16" s="172"/>
      <c r="CW16" s="172"/>
      <c r="CX16" s="172"/>
      <c r="CY16" s="172"/>
      <c r="CZ16" s="172"/>
      <c r="DA16" s="172"/>
      <c r="DB16" s="172"/>
      <c r="DC16" s="172"/>
      <c r="DD16" s="172"/>
      <c r="DE16" s="172"/>
      <c r="DF16" s="172"/>
      <c r="DG16" s="172"/>
      <c r="DH16" s="172"/>
      <c r="DI16" s="172"/>
      <c r="DJ16" s="172"/>
      <c r="DK16" s="172"/>
      <c r="DL16" s="172"/>
      <c r="DM16" s="172"/>
      <c r="DN16" s="172"/>
      <c r="DO16" s="172"/>
      <c r="DP16" s="172"/>
      <c r="DQ16" s="172"/>
      <c r="DR16" s="172"/>
      <c r="DS16" s="172"/>
      <c r="DT16" s="172"/>
      <c r="DU16" s="172"/>
      <c r="DV16" s="172"/>
      <c r="DW16" s="172"/>
      <c r="DX16" s="172"/>
      <c r="DY16" s="172"/>
      <c r="DZ16" s="172"/>
      <c r="EA16" s="172"/>
      <c r="EB16" s="172"/>
      <c r="EC16" s="172"/>
      <c r="ED16" s="172"/>
      <c r="EE16" s="172"/>
      <c r="EF16" s="172"/>
      <c r="EG16" s="172"/>
      <c r="EH16" s="172"/>
      <c r="EI16" s="172"/>
      <c r="EJ16" s="172"/>
      <c r="EK16" s="172"/>
      <c r="EL16" s="172"/>
      <c r="EM16" s="172"/>
      <c r="EN16" s="172"/>
      <c r="EO16" s="172"/>
      <c r="EP16" s="172"/>
      <c r="EQ16" s="172"/>
      <c r="ER16" s="172"/>
      <c r="ES16" s="172"/>
      <c r="ET16" s="172"/>
      <c r="EU16" s="172"/>
      <c r="EV16" s="172"/>
      <c r="EW16" s="172"/>
      <c r="EX16" s="172"/>
      <c r="EY16" s="172"/>
      <c r="EZ16" s="172"/>
      <c r="FA16" s="172"/>
      <c r="FB16" s="172"/>
      <c r="FC16" s="172"/>
      <c r="FD16" s="172"/>
      <c r="FE16" s="172"/>
      <c r="FF16" s="172"/>
      <c r="FG16" s="172"/>
      <c r="FH16" s="172"/>
      <c r="FI16" s="172"/>
      <c r="FJ16" s="172"/>
      <c r="FK16" s="172"/>
      <c r="FL16" s="172"/>
      <c r="FM16" s="172"/>
      <c r="FN16" s="172"/>
      <c r="FO16" s="172"/>
      <c r="FP16" s="172"/>
      <c r="FQ16" s="172"/>
      <c r="FR16" s="172"/>
      <c r="FS16" s="172"/>
      <c r="FT16" s="172"/>
      <c r="FU16" s="172"/>
      <c r="FV16" s="172"/>
      <c r="FW16" s="172"/>
      <c r="FX16" s="172"/>
      <c r="FY16" s="172"/>
      <c r="FZ16" s="172"/>
      <c r="GA16" s="172"/>
      <c r="GB16" s="172"/>
      <c r="GC16" s="172"/>
      <c r="GD16" s="172"/>
      <c r="GE16" s="172"/>
      <c r="GF16" s="172"/>
      <c r="GG16" s="172"/>
      <c r="GH16" s="172"/>
      <c r="GI16" s="172"/>
      <c r="GJ16" s="172"/>
      <c r="GK16" s="172"/>
      <c r="GL16" s="172"/>
      <c r="GM16" s="172"/>
      <c r="GN16" s="172"/>
      <c r="GO16" s="172"/>
      <c r="GP16" s="172"/>
      <c r="GQ16" s="172"/>
      <c r="GR16" s="172"/>
      <c r="GS16" s="172"/>
      <c r="GT16" s="172"/>
      <c r="GU16" s="172"/>
      <c r="GV16" s="172"/>
      <c r="GW16" s="172"/>
      <c r="GX16" s="172"/>
      <c r="GY16" s="172"/>
      <c r="GZ16" s="172"/>
      <c r="HA16" s="172"/>
      <c r="HB16" s="172"/>
      <c r="HC16" s="172"/>
      <c r="HD16" s="172"/>
      <c r="HE16" s="172"/>
      <c r="HF16" s="172"/>
      <c r="HG16" s="172"/>
      <c r="HH16" s="172"/>
      <c r="HI16" s="172"/>
      <c r="HJ16" s="172"/>
      <c r="HK16" s="172"/>
      <c r="HL16" s="172"/>
      <c r="HM16" s="172"/>
      <c r="HN16" s="172"/>
      <c r="HO16" s="172"/>
      <c r="HP16" s="172"/>
      <c r="HQ16" s="172"/>
      <c r="HR16" s="172"/>
      <c r="HS16" s="172"/>
      <c r="HT16" s="172"/>
      <c r="HU16" s="172"/>
      <c r="HV16" s="172"/>
      <c r="HW16" s="172"/>
      <c r="HX16" s="172"/>
      <c r="HY16" s="172"/>
      <c r="HZ16" s="172"/>
      <c r="IA16" s="172"/>
      <c r="IB16" s="172"/>
      <c r="IC16" s="172"/>
      <c r="ID16" s="172"/>
      <c r="IE16" s="172"/>
      <c r="IF16" s="172"/>
      <c r="IG16" s="172"/>
      <c r="IH16" s="172"/>
      <c r="II16" s="172"/>
      <c r="IJ16" s="172"/>
      <c r="IK16" s="172"/>
      <c r="IL16" s="172"/>
      <c r="IM16" s="172"/>
      <c r="IN16" s="172"/>
      <c r="IO16" s="172"/>
      <c r="IP16" s="172"/>
      <c r="IQ16" s="172"/>
      <c r="IR16" s="172"/>
      <c r="IS16" s="172"/>
      <c r="IT16" s="172"/>
      <c r="IU16" s="172"/>
      <c r="IV16" s="172"/>
    </row>
    <row r="17" spans="16:16" x14ac:dyDescent="0.2">
      <c r="P17" s="170"/>
    </row>
    <row r="18" spans="16:16" x14ac:dyDescent="0.2">
      <c r="P18" s="170"/>
    </row>
    <row r="20" spans="16:16" ht="15.75" x14ac:dyDescent="0.2">
      <c r="P20" s="169"/>
    </row>
  </sheetData>
  <mergeCells count="15">
    <mergeCell ref="A12:A15"/>
    <mergeCell ref="B12:B15"/>
    <mergeCell ref="O4:P4"/>
    <mergeCell ref="C10:C11"/>
    <mergeCell ref="D10:O10"/>
    <mergeCell ref="O5:P6"/>
    <mergeCell ref="C7:P7"/>
    <mergeCell ref="C8:P8"/>
    <mergeCell ref="A1:B9"/>
    <mergeCell ref="C1:N2"/>
    <mergeCell ref="O1:P2"/>
    <mergeCell ref="A10:B10"/>
    <mergeCell ref="C3:N6"/>
    <mergeCell ref="P10:P11"/>
    <mergeCell ref="O3:P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F-PLA-47 IDTQ</vt:lpstr>
      <vt:lpstr>PLAN DE ACCION F-PLA-06</vt:lpstr>
      <vt:lpstr>F-PLA-07-SEGUIMIENTO PLAN DE AC</vt:lpstr>
      <vt:lpstr>F-PLA-39 INVERSION TERRITORIAL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AUXPLANEACION26</dc:creator>
  <cp:lastModifiedBy>PLANEACIÓN - IDTQ</cp:lastModifiedBy>
  <dcterms:created xsi:type="dcterms:W3CDTF">2024-02-26T15:09:43Z</dcterms:created>
  <dcterms:modified xsi:type="dcterms:W3CDTF">2024-04-18T16:43:20Z</dcterms:modified>
</cp:coreProperties>
</file>