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11" activeTab="0"/>
  </bookViews>
  <sheets>
    <sheet name="PLAN ADQUISICIONES 2021 IDTQ" sheetId="1" r:id="rId1"/>
    <sheet name="NUEVO PL ADQ OCT 28-21" sheetId="2" r:id="rId2"/>
  </sheets>
  <definedNames/>
  <calcPr fullCalcOnLoad="1"/>
</workbook>
</file>

<file path=xl/sharedStrings.xml><?xml version="1.0" encoding="utf-8"?>
<sst xmlns="http://schemas.openxmlformats.org/spreadsheetml/2006/main" count="701" uniqueCount="291">
  <si>
    <t>PLAN ANUAL DE ADQUISICIONES AÑO 2021</t>
  </si>
  <si>
    <t>A. INFORMACIÓN GENERAL DE LA ENTIDAD</t>
  </si>
  <si>
    <t>Nombre</t>
  </si>
  <si>
    <t>INSTITUTO DEPARTAMENTAL DE TRANSITO DEL QUINDÍO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</si>
  <si>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</si>
  <si>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</si>
  <si>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Kilómetro 1 Doble Calzada Armenia - Pereira, Intersección Vial La Cabaña; Circasia, Quindio</t>
  </si>
  <si>
    <t>Teléfono</t>
  </si>
  <si>
    <t>57(6)7498750</t>
  </si>
  <si>
    <t>Página web</t>
  </si>
  <si>
    <t>www.idtq.gov.co</t>
  </si>
  <si>
    <t>Misión y visión</t>
  </si>
  <si>
    <t xml:space="preserve">MISIÓN
Promovemos el mejoramiento de la seguridad vial y la movilidad dentro del marco legal vigente en las carreteras de nuestra jurisdicción, mediante la educación, gestión y control del tránsito. Prestando servicios de calidad en trámites del Registro Nacional de Automotores y el Registro Nacional de Conductores.
VISIÓN
El IDTQ será una entidad líder a nivel departamental en seguridad en las vías y promoción de la movilidad segura, comprometida con la educación de todos los actores viales, generando cultura de respeto por las normas de tránsito. Forjando valor institucional por medio de la oferta competitiva de servicios de  trámites de tránsito y la escuela de enseñanza automovilística.
</t>
  </si>
  <si>
    <t>Perspectiva estratégica</t>
  </si>
  <si>
    <r>
      <t xml:space="preserve">El IDTQ tiene 2 perspectivas estratégicas: </t>
    </r>
    <r>
      <rPr>
        <b/>
        <sz val="11"/>
        <color indexed="8"/>
        <rFont val="Calibri"/>
        <family val="2"/>
      </rPr>
      <t>(i)</t>
    </r>
    <r>
      <rPr>
        <sz val="11"/>
        <color indexed="8"/>
        <rFont val="Calibri"/>
        <family val="2"/>
      </rPr>
      <t xml:space="preserve"> Organización de la gestión administrativa de la entidad bajo criterios de MIPG..</t>
    </r>
    <r>
      <rPr>
        <b/>
        <sz val="11"/>
        <color indexed="8"/>
        <rFont val="Calibri"/>
        <family val="2"/>
      </rPr>
      <t>(ii)</t>
    </r>
    <r>
      <rPr>
        <sz val="11"/>
        <color indexed="8"/>
        <rFont val="Calibri"/>
        <family val="2"/>
      </rPr>
      <t xml:space="preserve"> Posicionar el IDTQ a nivel Departamental en competitividad, Seguridad y Movilidad vial.
Tiene única sede en Circasia y cuenta con una planta de personal de treinta y seis (36) funcionarios. Con un presupuesto de $ 3,412,368,000 para la vigencia 2021</t>
    </r>
  </si>
  <si>
    <t>Información de contacto</t>
  </si>
  <si>
    <t>Andres Ocampo Echeverry, Asesor Juridica, Tel: 7498750 ext. 126, juridica@idtq.gov.co - contratacion@idtq.gov.co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</si>
  <si>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</si>
  <si>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</si>
  <si>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</si>
  <si>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</si>
  <si>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</si>
  <si>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</si>
  <si>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</si>
  <si>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</si>
  <si>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</si>
  <si>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</si>
  <si>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</si>
  <si>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</si>
  <si>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</si>
  <si>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</si>
  <si>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</si>
  <si>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</si>
  <si>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</si>
  <si>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15101506
15101505</t>
  </si>
  <si>
    <t>Suministro de Combustible (Gasolina y Diesel)</t>
  </si>
  <si>
    <t>ENERO</t>
  </si>
  <si>
    <t>12 MESES</t>
  </si>
  <si>
    <t>minima cuantía</t>
  </si>
  <si>
    <t>Recursos propios</t>
  </si>
  <si>
    <t xml:space="preserve">No </t>
  </si>
  <si>
    <t>N/A</t>
  </si>
  <si>
    <t>GLORIA ELCY RODAS JARAMILLO
Subdirector Administrativo y Financiero
Tel: 749 8750 ext. 114
subdireccionadministrativa@idtq.gov.co</t>
  </si>
  <si>
    <t>Compraventa Certificados o llaves digitales</t>
  </si>
  <si>
    <t>Miníma Cuantía</t>
  </si>
  <si>
    <t>Jorge Mauricio Pardo Ruíz
P.U Área Sistemas
Tel: 749 8750 ext. 106
idtq@idtq.gov.co</t>
  </si>
  <si>
    <t>43222817
81161800 52161523</t>
  </si>
  <si>
    <t xml:space="preserve">Arrendamiento equipos de Comunicación </t>
  </si>
  <si>
    <t>Mantenimiento Preventivo y Correctivoparque automotor</t>
  </si>
  <si>
    <t>JULIO</t>
  </si>
  <si>
    <t>5 MESES</t>
  </si>
  <si>
    <t>84131506 84131607</t>
  </si>
  <si>
    <t>Programa de Seguros</t>
  </si>
  <si>
    <t>FEBRERO</t>
  </si>
  <si>
    <t>11 MESES</t>
  </si>
  <si>
    <t>Selección Abreviada Menor Cuantia</t>
  </si>
  <si>
    <t>92101501
92121701</t>
  </si>
  <si>
    <t>Vigilancia Privada</t>
  </si>
  <si>
    <t>Servicio de Correo Certificado</t>
  </si>
  <si>
    <t>Magda Beatriz Buitrago R.
Técnico Administrativo
Tel: 749 8750 ext. 102
magda.buitrago@idtq.gov.co</t>
  </si>
  <si>
    <t>SUMINISTROS Y RECARGAS – SUSTRATOS Y DEMAS ESPECIES VENALES</t>
  </si>
  <si>
    <t>ABRIL</t>
  </si>
  <si>
    <t>9 MESES</t>
  </si>
  <si>
    <t xml:space="preserve">Servicio de conexión a Internet </t>
  </si>
  <si>
    <t>14111507
44103100 44121600 44121700 44122000</t>
  </si>
  <si>
    <t>Mantenimiento de Sede y Activos Fijos</t>
  </si>
  <si>
    <t>JUNIO</t>
  </si>
  <si>
    <t>7 MESES</t>
  </si>
  <si>
    <t>Mantenimiento Equipo de Oficina</t>
  </si>
  <si>
    <t>Suministro Papeleria y Utiles de Oficina</t>
  </si>
  <si>
    <t>Suministro Dotación de Ley Funcionarios</t>
  </si>
  <si>
    <t>3 MESES</t>
  </si>
  <si>
    <t>Mantenimiento Pagina Web de la entidad</t>
  </si>
  <si>
    <t>MARZO</t>
  </si>
  <si>
    <t>10 MESES</t>
  </si>
  <si>
    <t>Impresos y publicaciones (Comparenderas, tarjetas de operación,  planillas de accidente, cartillas educativas, volantes para campañas educativas, ordenes de entrega vehiculos, certificados CEA, recibos de caja)</t>
  </si>
  <si>
    <t xml:space="preserve">MAYO </t>
  </si>
  <si>
    <t>8 MESES</t>
  </si>
  <si>
    <t>90101604 90151502
93141506</t>
  </si>
  <si>
    <t>Bienestar Social Funcionarios</t>
  </si>
  <si>
    <t>1 MES</t>
  </si>
  <si>
    <t>Servicio de auditoría de seguimiento de conformidad, para el Centro de Enseñanza Automovilística del IDTQ</t>
  </si>
  <si>
    <t>SEPTIEMBRE</t>
  </si>
  <si>
    <t>VIVIANA OCAMPO FRANCO
Tecnico administrativa
Tel: 749 8750 ext. 103
escueladeautomovilismo@idtq.gov.co</t>
  </si>
  <si>
    <t>Compra motocicletas</t>
  </si>
  <si>
    <t>NOVIEMBRE</t>
  </si>
  <si>
    <t>31211508
 31211800
46161504</t>
  </si>
  <si>
    <t>Compraventa de pintura trafico acrilica, microesfera, ajustador, cinta cierre de vias, señales verticales tipo bandera, pedestal, pasavía, xilon y equipo de señalizacion.</t>
  </si>
  <si>
    <t>Raúl Augusto Peréz Ospina
P. U Area Técnica
Tel: 749 8750 ext. 137
raul.perez@idtq.gov.co</t>
  </si>
  <si>
    <t>Revision y Certificación tecnico mecánica para parque automotor</t>
  </si>
  <si>
    <t>Mantenimiento y actualización software</t>
  </si>
  <si>
    <t>Mantenimiento y Adquisicion de equipos de computo</t>
  </si>
  <si>
    <t>Mantenimiento y Adquisicion de Baterias, Pilas y Accesorios</t>
  </si>
  <si>
    <t>Capacitación</t>
  </si>
  <si>
    <t>AGOSTO</t>
  </si>
  <si>
    <t>Prestación de servicios profesionales y de apoyo a la gestión</t>
  </si>
  <si>
    <t>ENERO - DIC</t>
  </si>
  <si>
    <t>Contratación Directa</t>
  </si>
  <si>
    <t>C. NECESIDADES ADICIONALES</t>
  </si>
  <si>
    <t>Posibles códigos UNSPSC</t>
  </si>
  <si>
    <t>PLAN DE ADQUISICIONES 2021 IDTQ</t>
  </si>
  <si>
    <t>CODIGO</t>
  </si>
  <si>
    <t>RUBRO PRESUPUESTAL</t>
  </si>
  <si>
    <t>2.1.2</t>
  </si>
  <si>
    <t>Adquisicion de bienes y servicios</t>
  </si>
  <si>
    <t>2.1.2.01.01.003.07</t>
  </si>
  <si>
    <t>Equipos de transporte</t>
  </si>
  <si>
    <t>2.1.2.01.01.003.07.07.01</t>
  </si>
  <si>
    <t>Motocicletas y sidecares (vehículos laterales a las motocicletas)</t>
  </si>
  <si>
    <t>CONCEPTO</t>
  </si>
  <si>
    <t>UNIDAD</t>
  </si>
  <si>
    <t>CANTIDAD</t>
  </si>
  <si>
    <t>VR. UNITARIO</t>
  </si>
  <si>
    <t>VR. TOTAL</t>
  </si>
  <si>
    <t>Adquisicion Motocicleta</t>
  </si>
  <si>
    <t>TOTAL RUBRO</t>
  </si>
  <si>
    <t>2.1.2.02.01</t>
  </si>
  <si>
    <t>Materiales y Suministro</t>
  </si>
  <si>
    <t>2.1.2.02.01.002</t>
  </si>
  <si>
    <t>Productos alimenticios, bebidas, y tabaco; textiles, prendas de vestir y productos de cuero</t>
  </si>
  <si>
    <t>2.1.2.02.01.002.08</t>
  </si>
  <si>
    <t>Dotacion (prendas de vestir y calzado)</t>
  </si>
  <si>
    <t>Blusas</t>
  </si>
  <si>
    <t>Pantalones</t>
  </si>
  <si>
    <t xml:space="preserve">Zapatos </t>
  </si>
  <si>
    <t>Camisas</t>
  </si>
  <si>
    <t>otros</t>
  </si>
  <si>
    <t>Medias</t>
  </si>
  <si>
    <t>2.1.2.02.01.003</t>
  </si>
  <si>
    <t>Otros bienes transportable (excepto productos, metalicos maquinaria y equipo)</t>
  </si>
  <si>
    <t>2.1.2.02.01.003.002</t>
  </si>
  <si>
    <t>Pastas pulpas, papel y productos de papel;Impresos y articulos relacionados</t>
  </si>
  <si>
    <t>AZ OFICIO</t>
  </si>
  <si>
    <t>BANDA DE CAUCHO</t>
  </si>
  <si>
    <t>KILO</t>
  </si>
  <si>
    <t>BOLSA DE BASURA GRANDE</t>
  </si>
  <si>
    <t>PAQUETE</t>
  </si>
  <si>
    <t>BOMBA PARA DESTAPAR BAÑOS</t>
  </si>
  <si>
    <t>BORRADOR DE NATA</t>
  </si>
  <si>
    <t>CAJA X 24</t>
  </si>
  <si>
    <t xml:space="preserve">CAJAS PARA ARCHIVO </t>
  </si>
  <si>
    <t>CARPETA CELUGUIA OFICIO</t>
  </si>
  <si>
    <t>CARTULINA TAMAÑO OFICIO</t>
  </si>
  <si>
    <t>PAQX100</t>
  </si>
  <si>
    <t>CINTA TRANSPARENTE</t>
  </si>
  <si>
    <t xml:space="preserve">COSEDORA </t>
  </si>
  <si>
    <t>DISCO CD. CON FUNDA</t>
  </si>
  <si>
    <t>ESCOBA</t>
  </si>
  <si>
    <t>ELEMENTOS DE FERRETERIA</t>
  </si>
  <si>
    <t>ESCOBILLON</t>
  </si>
  <si>
    <t>ESPONJA SABRAS</t>
  </si>
  <si>
    <t>FOTOCOPIAS</t>
  </si>
  <si>
    <t>GANCHOS CLIPS</t>
  </si>
  <si>
    <t>CAJA</t>
  </si>
  <si>
    <t xml:space="preserve">GANCHOS CLIPS MARIPOSA </t>
  </si>
  <si>
    <t xml:space="preserve">GANCHOS PARA COSEDORA </t>
  </si>
  <si>
    <t xml:space="preserve">GANCHOS PLASTICOS PARA LEGAJAR </t>
  </si>
  <si>
    <t>HUELLEROS</t>
  </si>
  <si>
    <t>JABON DETERGENTE</t>
  </si>
  <si>
    <t>BOLSA</t>
  </si>
  <si>
    <t>LAPICERO</t>
  </si>
  <si>
    <t>LAPICES MIRADO</t>
  </si>
  <si>
    <t>LIBRO RADICADOR 200 FOLIOS</t>
  </si>
  <si>
    <t>LIMPIAVIDRIOS</t>
  </si>
  <si>
    <t>GALON</t>
  </si>
  <si>
    <t>LUPAS</t>
  </si>
  <si>
    <t>BOTIQUIN</t>
  </si>
  <si>
    <t>EXTINTOR</t>
  </si>
  <si>
    <t>LIMPIDO</t>
  </si>
  <si>
    <t>MARCADOR PERMANTE</t>
  </si>
  <si>
    <t xml:space="preserve">PAPEL BOND CARTA RESMA </t>
  </si>
  <si>
    <t>RESMA</t>
  </si>
  <si>
    <t xml:space="preserve">PAPEL BOND OFICIO RESMA </t>
  </si>
  <si>
    <t>PAPEL HIGIENICO</t>
  </si>
  <si>
    <t>PACAS</t>
  </si>
  <si>
    <t>PEGANTE EN BARRA</t>
  </si>
  <si>
    <t xml:space="preserve">PERFORADORA </t>
  </si>
  <si>
    <t>RECOGEDORES</t>
  </si>
  <si>
    <t>RESALTADORES</t>
  </si>
  <si>
    <t>SACAGANCHOS UNIDAD 12 11.712</t>
  </si>
  <si>
    <t>SOBRE MANILA CARTA</t>
  </si>
  <si>
    <t xml:space="preserve">SOBRE MANILA OFICIO </t>
  </si>
  <si>
    <t>TINTA PARA HUELLERO</t>
  </si>
  <si>
    <t>TIJERAS</t>
  </si>
  <si>
    <t>CONOS REFLECTIVOS</t>
  </si>
  <si>
    <t>BASTONES LUMINOSOS</t>
  </si>
  <si>
    <t>LINTERNAS</t>
  </si>
  <si>
    <t>VALDE PLASTICO</t>
  </si>
  <si>
    <t xml:space="preserve">GUANTES </t>
  </si>
  <si>
    <t>CARETAS</t>
  </si>
  <si>
    <t>ALCOHOL PARA DESINFECTAR</t>
  </si>
  <si>
    <t>GEL ANTIBACTERIAL</t>
  </si>
  <si>
    <t>SUBTOTAL  PAPELERA, UTILES DE OFICINA Y ASEO</t>
  </si>
  <si>
    <t xml:space="preserve">IMPRESOS Y  PUBLICACIONES </t>
  </si>
  <si>
    <t> </t>
  </si>
  <si>
    <t>TARJETA DE CLASES PRACTICAS</t>
  </si>
  <si>
    <t>CARTILLAS PARA CENTRO DE ENSEÑANZA automovilística CEA</t>
  </si>
  <si>
    <t>UNIDAD X 24</t>
  </si>
  <si>
    <t>TARJETA DE PRESENTACION</t>
  </si>
  <si>
    <t>ORDENES DE COMPARENDOS</t>
  </si>
  <si>
    <t>TALONARIO</t>
  </si>
  <si>
    <t>INFORMES POLICIALES DE ACCIDENTES DE TRANSITO</t>
  </si>
  <si>
    <t>TALONARIO X 50</t>
  </si>
  <si>
    <t>ANEXOS INFORMES POLICIALES DE ACCIDENTES DE TRANSITO</t>
  </si>
  <si>
    <t>PLANILLAS RELACION DE ACCIDENTES DE TRANSITO</t>
  </si>
  <si>
    <t>AFICHE ILUSTRACION SEÑALES DE TRANSITO</t>
  </si>
  <si>
    <t>SUB TOTAL IMPRESOS Y PUBLICACIONES</t>
  </si>
  <si>
    <t>2.1.2.02.01.003.003</t>
  </si>
  <si>
    <t>Productos de hornos de coque; productos refinacion de petroleo y combuible nuclear</t>
  </si>
  <si>
    <t>2.1.2.02.01.003.008</t>
  </si>
  <si>
    <t>Otros bienes tansportable n.c.p</t>
  </si>
  <si>
    <t>ESPECIES VENALES (TARJETAS DE REGISTRO, LICENCIAS DE CONDUCCION, LICENCIAS DE TRANSITO Y PLACAS)</t>
  </si>
  <si>
    <t>SUMINISTROS Y RECARGAS</t>
  </si>
  <si>
    <t>IMPRESORA SAMSUG ML 1660 - D104</t>
  </si>
  <si>
    <t>IMPRESORA SAMSUG HP Q 2612 a   - 12A</t>
  </si>
  <si>
    <t>IMPRESORA HP Q LASERJETP11 02W  - 85ª</t>
  </si>
  <si>
    <t>IMPRESORA HP LASER JET M 107W - 105ª sin chip</t>
  </si>
  <si>
    <t>IMPRESORA HP 3015 - 55X</t>
  </si>
  <si>
    <t xml:space="preserve"> IMPRESORA HP LASER JET ENTERPRISE M506 - 87ª</t>
  </si>
  <si>
    <t>CILINDRO GENERAL - PARA TODAS LAS IMPRESORAS</t>
  </si>
  <si>
    <t>RECARGA IMPRESORA SAMSUG ML 1660 - D104</t>
  </si>
  <si>
    <t>RECARGA TONNER IMPRESORA SAMSUG HP Q 2612 a   - 12A</t>
  </si>
  <si>
    <t>RECARGA IMPRESORA HP Q LASERJETP11 02W  - 85ª</t>
  </si>
  <si>
    <t>RECARGA TINTA IMPRESORA EPSOSN L355</t>
  </si>
  <si>
    <t>RECARGA IMPRESORA HP LASER JET ENTERPRISE M506 - 87ª</t>
  </si>
  <si>
    <t xml:space="preserve">RECARGA IMPRESORA HP 3015 55x </t>
  </si>
  <si>
    <t>RECARGA IMPRESORA HP LASER JET M 107W - 105ª sin chip</t>
  </si>
  <si>
    <t>2.1.2.02.02</t>
  </si>
  <si>
    <t>Adquisicion de sevicos</t>
  </si>
  <si>
    <t>2.1.2.02.02.005</t>
  </si>
  <si>
    <t>Servicios de la construccion</t>
  </si>
  <si>
    <t>2.1.2.02.02.005.004</t>
  </si>
  <si>
    <t>Mantenimiento de sede locativa (Construcción, remodelación y/o adecuación)</t>
  </si>
  <si>
    <t>2.1.2.02.02.006</t>
  </si>
  <si>
    <t>Servicios de alojamiento , servicios de suministros de comidas y bebidas: servicios de transportey servicios de distribucion de electricidad gas y agua</t>
  </si>
  <si>
    <t>2.1.2.02.02.006.008</t>
  </si>
  <si>
    <t>Servicios postales y de mensajeria</t>
  </si>
  <si>
    <t>0K</t>
  </si>
  <si>
    <t>2.1.2.02.02.006.009</t>
  </si>
  <si>
    <t>Servicio de distribucion de electricidad, gas y agua (por cuenta propia)</t>
  </si>
  <si>
    <t>Servicio de Internet</t>
  </si>
  <si>
    <t>Servicio de conexión a Internet</t>
  </si>
  <si>
    <t>ok</t>
  </si>
  <si>
    <t>2.1.2.02.02.007</t>
  </si>
  <si>
    <t>Servicios financieros y servicios conexos, servicios inmobiliarios y servicios de leasing</t>
  </si>
  <si>
    <t>2.1.2.02.02.007.001.03</t>
  </si>
  <si>
    <t>Servicios de seguros y pensiones (com exclusion de servicios de reaseguro) excepto los servicios de seguros sociales)</t>
  </si>
  <si>
    <t>2.1.2.02.02.007.003</t>
  </si>
  <si>
    <t>Servicio de arredamiento o alquiler sin operario</t>
  </si>
  <si>
    <t>Arrendamiento equipos de Comunicación</t>
  </si>
  <si>
    <t>2.1.2.02.02.008</t>
  </si>
  <si>
    <t>Servicios prestados a las empresas y servicios de produccion</t>
  </si>
  <si>
    <t>2.1.2.02.02.008.002</t>
  </si>
  <si>
    <t>Servicos juridicos y contables</t>
  </si>
  <si>
    <t>2.1.2.02.02.008.003</t>
  </si>
  <si>
    <t>Otros servicios profesionales, cientificos y tecnicos</t>
  </si>
  <si>
    <t xml:space="preserve">HONORARIOS PROFESIONALES </t>
  </si>
  <si>
    <t>REMUNERACION SERVICIOS TECNICOS</t>
  </si>
  <si>
    <t>Adquisicion de servicios</t>
  </si>
  <si>
    <t>2.1.2.02.02.008.005</t>
  </si>
  <si>
    <t>Servicios de soporte</t>
  </si>
  <si>
    <t>2.1.2.02.02.008.007</t>
  </si>
  <si>
    <t>Servicios de mantenimiento, reparacion e instalacion (excepto servicios de la contratacion)</t>
  </si>
  <si>
    <t>Adquisicion Bateria, Pilas y Accesorios</t>
  </si>
  <si>
    <t>SUBTOTAL Servicios de soporte</t>
  </si>
  <si>
    <t>Mantenimiento Preventivo y Correctivo parque automotor</t>
  </si>
  <si>
    <t>TOTAL RUBROS</t>
  </si>
  <si>
    <t>2.1.2.02.02.009</t>
  </si>
  <si>
    <t>Servicios para la comunidad sociales y personales</t>
  </si>
  <si>
    <t>2.1.2.02.02.009.002</t>
  </si>
  <si>
    <t>Servicios de Educacion</t>
  </si>
  <si>
    <t>2.1.2.02.02.009.006</t>
  </si>
  <si>
    <t>Servicios de esparcimiento, culturales, y deportivos</t>
  </si>
  <si>
    <t>2.1.2.02.02.009.007</t>
  </si>
  <si>
    <t xml:space="preserve">Otros servicios </t>
  </si>
  <si>
    <t>2.3</t>
  </si>
  <si>
    <t>2.3.5.02.09</t>
  </si>
  <si>
    <t>servicios para la comunidad, sociales y personales</t>
  </si>
  <si>
    <t>2.3.5.02.09.2409039.91134</t>
  </si>
  <si>
    <t>Diseñar e implemntar un programa de señalizacion y demarcación en los municipios y vias de jurisdiccion del IDTQ</t>
  </si>
  <si>
    <t>SEÑALIZACION</t>
  </si>
  <si>
    <t>AJUSTADOR</t>
  </si>
  <si>
    <t>CINTA CIERRE VIAS</t>
  </si>
  <si>
    <t>ROLLO</t>
  </si>
  <si>
    <t>MICROESFERA</t>
  </si>
  <si>
    <t>BULTO</t>
  </si>
  <si>
    <t>PINTURA TRAFICO ACRILICA (BLANCA, AMARILLA, AZUL, NEGRA)</t>
  </si>
  <si>
    <t>GALONES</t>
  </si>
  <si>
    <t>TOTAL</t>
  </si>
  <si>
    <t>VALOR TOTAL DEL PLAN DE ADQUISICIONES IDTQ 2021</t>
  </si>
  <si>
    <t>27 de Octubre de 2021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</si>
</sst>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0;[Red]\([$$-240A]#,##0\)"/>
    <numFmt numFmtId="165" formatCode="_(&quot;$ &quot;* #,##0_);_(&quot;$ &quot;* \(#,##0\);_(&quot;$ &quot;* \-??_);_(@_)"/>
    <numFmt numFmtId="166" formatCode="&quot;$ &quot;#,##0"/>
    <numFmt numFmtId="167" formatCode="0.00E+000"/>
    <numFmt numFmtId="168" formatCode="[$$-240A]#,##0.00;[Red]\([$$-240A]#,##0.00\)"/>
  </numFmts>
  <fonts count="50">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
      <sz val="11"/>
      <name val="Calibri"/>
      <family val="2"/>
    </font>
    <font>
      <sz val="14"/>
      <color indexed="8"/>
      <name val="Arial"/>
      <family val="2"/>
    </font>
    <font>
      <b/>
      <sz val="14"/>
      <color indexed="8"/>
      <name val="Arial"/>
      <family val="2"/>
    </font>
    <font>
      <b/>
      <sz val="14"/>
      <name val="Arial"/>
      <family val="2"/>
    </font>
    <font>
      <b/>
      <sz val="14"/>
      <color indexed="8"/>
      <name val="Cambria"/>
      <family val="1"/>
    </font>
    <font>
      <sz val="14"/>
      <name val="Cambria"/>
      <family val="1"/>
    </font>
    <font>
      <sz val="14"/>
      <color indexed="8"/>
      <name val="Cambria"/>
      <family val="1"/>
    </font>
    <font>
      <sz val="14"/>
      <color indexed="8"/>
      <name val="Calibri"/>
      <family val="2"/>
    </font>
    <font>
      <b/>
      <sz val="14"/>
      <name val="Cambria"/>
      <family val="1"/>
    </font>
    <font>
      <sz val="14"/>
      <name val="Calibri"/>
      <family val="2"/>
    </font>
    <font>
      <b/>
      <u val="single"/>
      <sz val="14"/>
      <name val="Arial"/>
      <family val="2"/>
    </font>
    <font>
      <sz val="14"/>
      <name val="Calibri Light"/>
      <family val="1"/>
    </font>
    <font>
      <sz val="14"/>
      <name val="Arial"/>
      <family val="2"/>
    </font>
    <font>
      <u val="single"/>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 fillId="30" borderId="0" applyNumberFormat="0" applyBorder="0" applyAlignment="0" applyProtection="0"/>
    <xf numFmtId="0" fontId="3" fillId="0" borderId="0" applyNumberFormat="0" applyFill="0" applyBorder="0" applyAlignment="0" applyProtection="0"/>
    <xf numFmtId="0" fontId="42" fillId="31"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3" fillId="32" borderId="0" applyNumberFormat="0" applyBorder="0" applyAlignment="0" applyProtection="0"/>
    <xf numFmtId="0" fontId="0" fillId="33" borderId="5" applyNumberFormat="0" applyFont="0" applyAlignment="0" applyProtection="0"/>
    <xf numFmtId="9" fontId="1"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02">
    <xf numFmtId="0" fontId="0" fillId="0" borderId="0" xfId="0" applyAlignment="1">
      <alignment/>
    </xf>
    <xf numFmtId="0" fontId="0" fillId="0" borderId="0" xfId="0" applyAlignment="1">
      <alignment wrapText="1"/>
    </xf>
    <xf numFmtId="164" fontId="0" fillId="0" borderId="0" xfId="0" applyNumberFormat="1" applyFill="1" applyAlignment="1">
      <alignment wrapText="1"/>
    </xf>
    <xf numFmtId="0" fontId="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3" fillId="0" borderId="13" xfId="47" applyNumberFormat="1" applyFont="1" applyFill="1" applyBorder="1" applyAlignment="1" applyProtection="1">
      <alignment wrapText="1"/>
      <protection/>
    </xf>
    <xf numFmtId="0" fontId="0" fillId="0" borderId="13" xfId="0" applyFont="1" applyBorder="1" applyAlignment="1">
      <alignment horizontal="left" vertical="center" wrapText="1"/>
    </xf>
    <xf numFmtId="0" fontId="0" fillId="0" borderId="0" xfId="0" applyFill="1" applyAlignment="1">
      <alignment wrapText="1"/>
    </xf>
    <xf numFmtId="165" fontId="0" fillId="0" borderId="13" xfId="0" applyNumberFormat="1" applyFill="1" applyBorder="1" applyAlignment="1">
      <alignment wrapText="1"/>
    </xf>
    <xf numFmtId="165" fontId="0" fillId="0" borderId="13" xfId="0" applyNumberFormat="1" applyFill="1" applyBorder="1" applyAlignment="1">
      <alignment horizontal="right" wrapText="1"/>
    </xf>
    <xf numFmtId="0" fontId="0" fillId="0" borderId="14" xfId="0" applyFont="1" applyBorder="1" applyAlignment="1">
      <alignment wrapText="1"/>
    </xf>
    <xf numFmtId="14" fontId="0" fillId="0" borderId="15" xfId="0" applyNumberFormat="1" applyFont="1" applyBorder="1" applyAlignment="1">
      <alignment horizontal="right" wrapText="1"/>
    </xf>
    <xf numFmtId="0" fontId="4" fillId="34" borderId="16" xfId="46" applyNumberFormat="1" applyFont="1" applyFill="1" applyBorder="1" applyAlignment="1" applyProtection="1">
      <alignment horizontal="center" vertical="center" wrapText="1"/>
      <protection/>
    </xf>
    <xf numFmtId="0" fontId="0" fillId="35" borderId="0" xfId="0" applyFill="1" applyAlignment="1">
      <alignment wrapText="1"/>
    </xf>
    <xf numFmtId="164" fontId="0" fillId="0" borderId="0" xfId="0" applyNumberFormat="1" applyAlignment="1">
      <alignment wrapText="1"/>
    </xf>
    <xf numFmtId="0" fontId="2" fillId="0" borderId="0" xfId="0" applyFont="1" applyAlignment="1">
      <alignment wrapText="1"/>
    </xf>
    <xf numFmtId="168" fontId="0" fillId="0" borderId="0" xfId="0" applyNumberFormat="1" applyAlignment="1">
      <alignment wrapText="1"/>
    </xf>
    <xf numFmtId="0" fontId="4" fillId="30" borderId="10" xfId="46" applyNumberFormat="1" applyFont="1" applyBorder="1" applyAlignment="1" applyProtection="1">
      <alignment wrapText="1"/>
      <protection/>
    </xf>
    <xf numFmtId="0" fontId="4" fillId="30" borderId="17" xfId="46" applyNumberFormat="1" applyFont="1" applyBorder="1" applyAlignment="1" applyProtection="1">
      <alignment horizontal="left" wrapText="1"/>
      <protection/>
    </xf>
    <xf numFmtId="0" fontId="4" fillId="30" borderId="11" xfId="46" applyNumberFormat="1" applyFont="1" applyBorder="1" applyAlignment="1" applyProtection="1">
      <alignment wrapText="1"/>
      <protection/>
    </xf>
    <xf numFmtId="0" fontId="0" fillId="0" borderId="16" xfId="0"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0" fillId="0" borderId="15" xfId="0" applyBorder="1" applyAlignment="1">
      <alignment wrapText="1"/>
    </xf>
    <xf numFmtId="0" fontId="6" fillId="0" borderId="0" xfId="0" applyFont="1" applyAlignment="1">
      <alignment/>
    </xf>
    <xf numFmtId="0" fontId="6" fillId="0" borderId="0" xfId="0" applyFont="1" applyFill="1" applyAlignment="1">
      <alignment/>
    </xf>
    <xf numFmtId="0" fontId="7" fillId="0" borderId="0" xfId="0" applyFont="1" applyFill="1" applyAlignment="1">
      <alignment/>
    </xf>
    <xf numFmtId="164" fontId="6" fillId="0" borderId="0" xfId="0" applyNumberFormat="1" applyFont="1" applyFill="1" applyAlignment="1">
      <alignment/>
    </xf>
    <xf numFmtId="0" fontId="8" fillId="0" borderId="16" xfId="0" applyFont="1" applyFill="1" applyBorder="1" applyAlignment="1">
      <alignment/>
    </xf>
    <xf numFmtId="0" fontId="9" fillId="0" borderId="16" xfId="0" applyFont="1" applyFill="1" applyBorder="1" applyAlignment="1">
      <alignment horizontal="left" vertical="center"/>
    </xf>
    <xf numFmtId="0" fontId="11" fillId="0" borderId="16" xfId="0" applyFont="1" applyFill="1" applyBorder="1" applyAlignment="1">
      <alignment horizontal="left" vertical="center"/>
    </xf>
    <xf numFmtId="0" fontId="7" fillId="0" borderId="19" xfId="0" applyFont="1" applyFill="1" applyBorder="1" applyAlignment="1">
      <alignment/>
    </xf>
    <xf numFmtId="0" fontId="7" fillId="0" borderId="20" xfId="0" applyFont="1" applyFill="1" applyBorder="1" applyAlignment="1">
      <alignment horizontal="center"/>
    </xf>
    <xf numFmtId="0" fontId="7" fillId="0" borderId="20" xfId="0" applyFont="1" applyFill="1" applyBorder="1" applyAlignment="1">
      <alignment horizontal="right"/>
    </xf>
    <xf numFmtId="164" fontId="7" fillId="0" borderId="20" xfId="0" applyNumberFormat="1" applyFont="1" applyFill="1" applyBorder="1" applyAlignment="1">
      <alignment horizontal="right"/>
    </xf>
    <xf numFmtId="0" fontId="6" fillId="0" borderId="21" xfId="0" applyFont="1" applyFill="1" applyBorder="1" applyAlignment="1">
      <alignment/>
    </xf>
    <xf numFmtId="0" fontId="6" fillId="0" borderId="22" xfId="0" applyFont="1" applyFill="1" applyBorder="1" applyAlignment="1">
      <alignment horizontal="center"/>
    </xf>
    <xf numFmtId="0" fontId="12" fillId="0" borderId="22" xfId="0" applyFont="1" applyFill="1" applyBorder="1" applyAlignment="1">
      <alignment horizontal="right"/>
    </xf>
    <xf numFmtId="164" fontId="6" fillId="0" borderId="22" xfId="0" applyNumberFormat="1" applyFont="1" applyFill="1" applyBorder="1" applyAlignment="1">
      <alignment horizontal="right"/>
    </xf>
    <xf numFmtId="0" fontId="9" fillId="0" borderId="0" xfId="0" applyFont="1" applyFill="1" applyBorder="1" applyAlignment="1">
      <alignment horizontal="left" vertical="center"/>
    </xf>
    <xf numFmtId="0" fontId="13" fillId="0" borderId="0" xfId="0" applyNumberFormat="1" applyFont="1" applyFill="1" applyBorder="1" applyAlignment="1" applyProtection="1">
      <alignment horizontal="left" wrapText="1"/>
      <protection/>
    </xf>
    <xf numFmtId="164" fontId="13" fillId="0" borderId="0" xfId="0" applyNumberFormat="1" applyFont="1" applyFill="1" applyBorder="1" applyAlignment="1" applyProtection="1">
      <alignment horizontal="left" wrapText="1"/>
      <protection/>
    </xf>
    <xf numFmtId="0" fontId="11" fillId="0" borderId="0" xfId="0" applyFont="1" applyFill="1" applyBorder="1" applyAlignment="1">
      <alignment horizontal="left" vertical="center"/>
    </xf>
    <xf numFmtId="0" fontId="10" fillId="0" borderId="0" xfId="0" applyNumberFormat="1" applyFont="1" applyFill="1" applyBorder="1" applyAlignment="1" applyProtection="1">
      <alignment horizontal="left" wrapText="1"/>
      <protection/>
    </xf>
    <xf numFmtId="0" fontId="14" fillId="0" borderId="23" xfId="0" applyFont="1" applyFill="1" applyBorder="1" applyAlignment="1">
      <alignment horizontal="left" vertical="center" wrapText="1"/>
    </xf>
    <xf numFmtId="0" fontId="6" fillId="0" borderId="22" xfId="0" applyFont="1" applyFill="1" applyBorder="1" applyAlignment="1">
      <alignment horizontal="right"/>
    </xf>
    <xf numFmtId="0" fontId="6" fillId="0" borderId="24" xfId="0" applyFont="1" applyFill="1" applyBorder="1" applyAlignment="1">
      <alignment/>
    </xf>
    <xf numFmtId="0" fontId="6" fillId="0" borderId="0" xfId="0" applyFont="1" applyFill="1" applyBorder="1" applyAlignment="1">
      <alignment horizontal="center"/>
    </xf>
    <xf numFmtId="0" fontId="12" fillId="0" borderId="0" xfId="0" applyFont="1" applyFill="1" applyBorder="1" applyAlignment="1">
      <alignment horizontal="right"/>
    </xf>
    <xf numFmtId="0" fontId="7" fillId="0" borderId="24" xfId="0" applyFont="1" applyFill="1" applyBorder="1" applyAlignment="1">
      <alignment/>
    </xf>
    <xf numFmtId="164" fontId="8" fillId="0" borderId="19" xfId="0" applyNumberFormat="1" applyFont="1" applyFill="1" applyBorder="1" applyAlignment="1">
      <alignment wrapText="1"/>
    </xf>
    <xf numFmtId="0" fontId="7" fillId="0" borderId="21" xfId="0" applyFont="1" applyFill="1" applyBorder="1" applyAlignment="1">
      <alignment horizontal="center"/>
    </xf>
    <xf numFmtId="0" fontId="7" fillId="0" borderId="0"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8" fillId="0" borderId="0" xfId="0" applyFont="1" applyFill="1" applyAlignment="1">
      <alignment/>
    </xf>
    <xf numFmtId="164" fontId="15" fillId="0" borderId="0" xfId="0" applyNumberFormat="1" applyFont="1" applyFill="1" applyAlignment="1">
      <alignment/>
    </xf>
    <xf numFmtId="164" fontId="8" fillId="0" borderId="0" xfId="0" applyNumberFormat="1" applyFont="1" applyFill="1" applyAlignment="1">
      <alignment/>
    </xf>
    <xf numFmtId="0" fontId="16" fillId="0" borderId="16" xfId="0" applyFont="1" applyFill="1" applyBorder="1" applyAlignment="1">
      <alignment horizontal="left" vertical="center" wrapText="1"/>
    </xf>
    <xf numFmtId="0" fontId="7" fillId="0" borderId="21" xfId="0" applyFont="1" applyFill="1" applyBorder="1" applyAlignment="1">
      <alignment/>
    </xf>
    <xf numFmtId="0" fontId="7" fillId="0" borderId="0" xfId="0" applyFont="1" applyFill="1" applyBorder="1" applyAlignment="1">
      <alignment/>
    </xf>
    <xf numFmtId="164" fontId="7" fillId="0" borderId="22" xfId="0" applyNumberFormat="1" applyFont="1" applyFill="1" applyBorder="1" applyAlignment="1">
      <alignment horizontal="right"/>
    </xf>
    <xf numFmtId="0" fontId="6" fillId="0" borderId="25" xfId="0" applyFont="1" applyFill="1" applyBorder="1" applyAlignment="1">
      <alignment horizontal="center"/>
    </xf>
    <xf numFmtId="0" fontId="12" fillId="0" borderId="25" xfId="0" applyFont="1" applyFill="1" applyBorder="1" applyAlignment="1">
      <alignment horizontal="right"/>
    </xf>
    <xf numFmtId="164" fontId="6" fillId="0" borderId="0" xfId="0" applyNumberFormat="1" applyFont="1" applyAlignment="1">
      <alignment/>
    </xf>
    <xf numFmtId="0" fontId="8" fillId="0" borderId="16" xfId="0" applyFont="1" applyFill="1" applyBorder="1" applyAlignment="1">
      <alignment horizontal="left" vertical="center" wrapText="1"/>
    </xf>
    <xf numFmtId="0" fontId="6" fillId="36" borderId="0" xfId="0" applyFont="1" applyFill="1" applyAlignment="1">
      <alignment/>
    </xf>
    <xf numFmtId="0" fontId="17" fillId="0" borderId="16" xfId="0" applyFont="1" applyFill="1" applyBorder="1" applyAlignment="1">
      <alignment horizontal="left" vertical="center" wrapText="1"/>
    </xf>
    <xf numFmtId="0" fontId="14" fillId="0" borderId="23" xfId="0" applyFont="1" applyFill="1" applyBorder="1" applyAlignment="1">
      <alignment vertical="center" wrapText="1"/>
    </xf>
    <xf numFmtId="0" fontId="17" fillId="0" borderId="22" xfId="0" applyFont="1" applyFill="1" applyBorder="1" applyAlignment="1">
      <alignment horizontal="right"/>
    </xf>
    <xf numFmtId="164" fontId="18" fillId="0" borderId="22" xfId="0" applyNumberFormat="1" applyFont="1" applyFill="1" applyBorder="1" applyAlignment="1">
      <alignment horizontal="right"/>
    </xf>
    <xf numFmtId="0" fontId="8" fillId="0" borderId="21" xfId="0" applyFont="1" applyFill="1" applyBorder="1" applyAlignment="1">
      <alignment/>
    </xf>
    <xf numFmtId="0" fontId="8" fillId="0" borderId="22" xfId="0" applyFont="1" applyFill="1" applyBorder="1" applyAlignment="1">
      <alignment horizontal="center"/>
    </xf>
    <xf numFmtId="0" fontId="8" fillId="0" borderId="22" xfId="0" applyFont="1" applyFill="1" applyBorder="1" applyAlignment="1">
      <alignment horizontal="right"/>
    </xf>
    <xf numFmtId="164" fontId="8" fillId="0" borderId="22" xfId="0" applyNumberFormat="1" applyFont="1" applyFill="1" applyBorder="1" applyAlignment="1">
      <alignment horizontal="right"/>
    </xf>
    <xf numFmtId="0" fontId="8" fillId="0" borderId="0" xfId="0" applyFont="1" applyFill="1" applyBorder="1" applyAlignment="1">
      <alignment/>
    </xf>
    <xf numFmtId="0" fontId="6" fillId="0" borderId="0" xfId="0" applyFont="1" applyFill="1" applyBorder="1" applyAlignment="1">
      <alignment horizontal="right"/>
    </xf>
    <xf numFmtId="164" fontId="8" fillId="0" borderId="0" xfId="0" applyNumberFormat="1" applyFont="1" applyFill="1" applyBorder="1" applyAlignment="1">
      <alignment wrapText="1"/>
    </xf>
    <xf numFmtId="0" fontId="0" fillId="0" borderId="16" xfId="0" applyFont="1" applyFill="1" applyBorder="1" applyAlignment="1">
      <alignment horizontal="center" vertical="center" wrapText="1"/>
    </xf>
    <xf numFmtId="0" fontId="8" fillId="0" borderId="16" xfId="0" applyFont="1" applyFill="1" applyBorder="1" applyAlignment="1">
      <alignment horizontal="left"/>
    </xf>
    <xf numFmtId="0" fontId="10" fillId="0" borderId="16" xfId="0" applyNumberFormat="1" applyFont="1" applyFill="1" applyBorder="1" applyAlignment="1" applyProtection="1">
      <alignment horizontal="left" wrapText="1"/>
      <protection/>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xf>
    <xf numFmtId="0" fontId="5" fillId="0" borderId="16" xfId="0" applyFont="1" applyFill="1" applyBorder="1" applyAlignment="1">
      <alignment horizontal="center" vertical="center"/>
    </xf>
    <xf numFmtId="164" fontId="5" fillId="0" borderId="16" xfId="0" applyNumberFormat="1" applyFont="1" applyFill="1" applyBorder="1" applyAlignment="1">
      <alignment horizontal="center" vertical="center" wrapText="1"/>
    </xf>
    <xf numFmtId="166" fontId="5" fillId="0" borderId="16" xfId="0" applyNumberFormat="1" applyFont="1" applyFill="1" applyBorder="1" applyAlignment="1">
      <alignment horizontal="right" vertical="center"/>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wrapText="1"/>
    </xf>
    <xf numFmtId="0" fontId="5" fillId="0" borderId="16" xfId="0" applyFont="1" applyFill="1" applyBorder="1" applyAlignment="1">
      <alignment horizontal="left" vertical="center" wrapText="1"/>
    </xf>
    <xf numFmtId="167" fontId="5" fillId="0" borderId="16" xfId="0" applyNumberFormat="1" applyFont="1" applyFill="1" applyBorder="1" applyAlignment="1">
      <alignment horizontal="center" vertical="center"/>
    </xf>
    <xf numFmtId="0" fontId="5" fillId="0" borderId="16" xfId="0" applyFont="1" applyFill="1" applyBorder="1" applyAlignment="1">
      <alignment horizontal="justify"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1" xfId="46"/>
    <cellStyle name="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tq.gov.co/" TargetMode="External" /><Relationship Id="rId2" Type="http://schemas.openxmlformats.org/officeDocument/2006/relationships/hyperlink" Target="mailto:subdireccionadministrativa@idtq.gov.co" TargetMode="External" /></Relationships>
</file>

<file path=xl/worksheets/sheet1.xml><?xml version="1.0" encoding="utf-8"?>
<worksheet xmlns="http://schemas.openxmlformats.org/spreadsheetml/2006/main" xmlns:r="http://schemas.openxmlformats.org/officeDocument/2006/relationships">
  <dimension ref="B2:L54"/>
  <sheetViews>
    <sheetView tabSelected="1" zoomScale="60" zoomScaleNormal="60" zoomScalePageLayoutView="0" workbookViewId="0" topLeftCell="A38">
      <selection activeCell="D42" sqref="D42"/>
    </sheetView>
  </sheetViews>
  <sheetFormatPr defaultColWidth="10.8515625" defaultRowHeight="15"/>
  <cols>
    <col min="1" max="1" width="10.8515625" style="1" customWidth="1"/>
    <col min="2" max="2" width="25.7109375" style="1" customWidth="1"/>
    <col min="3" max="3" width="53.57421875" style="1" customWidth="1"/>
    <col min="4" max="4" width="15.140625" style="1" customWidth="1"/>
    <col min="5" max="7" width="0" style="1" hidden="1" customWidth="1"/>
    <col min="8" max="8" width="21.28125" style="2" customWidth="1"/>
    <col min="9" max="9" width="16.42187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4.25">
      <c r="B2" s="3" t="s">
        <v>0</v>
      </c>
    </row>
    <row r="3" ht="14.25">
      <c r="B3" s="3"/>
    </row>
    <row r="4" ht="15" thickBot="1">
      <c r="B4" s="3" t="s">
        <v>1</v>
      </c>
    </row>
    <row r="5" spans="2:9" ht="15" customHeight="1">
      <c r="B5" s="4" t="s">
        <v>2</v>
      </c>
      <c r="C5" s="5" t="s">
        <v>3</v>
      </c>
      <c r="F5" s="94" t="s">
        <v>4</v>
      </c>
      <c r="G5" s="95"/>
      <c r="H5" s="95"/>
      <c r="I5" s="96"/>
    </row>
    <row r="6" spans="2:9" ht="28.5">
      <c r="B6" s="6" t="s">
        <v>5</v>
      </c>
      <c r="C6" s="7" t="s">
        <v>6</v>
      </c>
      <c r="F6" s="97"/>
      <c r="G6" s="81"/>
      <c r="H6" s="81"/>
      <c r="I6" s="98"/>
    </row>
    <row r="7" spans="2:9" ht="14.25">
      <c r="B7" s="6" t="s">
        <v>7</v>
      </c>
      <c r="C7" s="7" t="s">
        <v>8</v>
      </c>
      <c r="F7" s="97"/>
      <c r="G7" s="81"/>
      <c r="H7" s="81"/>
      <c r="I7" s="98"/>
    </row>
    <row r="8" spans="2:9" ht="14.25">
      <c r="B8" s="6" t="s">
        <v>9</v>
      </c>
      <c r="C8" s="8" t="s">
        <v>10</v>
      </c>
      <c r="F8" s="97"/>
      <c r="G8" s="81"/>
      <c r="H8" s="81"/>
      <c r="I8" s="98"/>
    </row>
    <row r="9" spans="2:9" ht="216" customHeight="1" thickBot="1">
      <c r="B9" s="6" t="s">
        <v>11</v>
      </c>
      <c r="C9" s="9" t="s">
        <v>12</v>
      </c>
      <c r="F9" s="99"/>
      <c r="G9" s="100"/>
      <c r="H9" s="100"/>
      <c r="I9" s="101"/>
    </row>
    <row r="10" spans="2:9" ht="134.25" customHeight="1" thickBot="1">
      <c r="B10" s="6" t="s">
        <v>13</v>
      </c>
      <c r="C10" s="7" t="s">
        <v>14</v>
      </c>
      <c r="F10" s="10"/>
      <c r="G10" s="10"/>
      <c r="I10" s="10"/>
    </row>
    <row r="11" spans="2:9" ht="45.75" customHeight="1">
      <c r="B11" s="6" t="s">
        <v>15</v>
      </c>
      <c r="C11" s="7" t="s">
        <v>16</v>
      </c>
      <c r="F11" s="94" t="s">
        <v>17</v>
      </c>
      <c r="G11" s="95"/>
      <c r="H11" s="95"/>
      <c r="I11" s="96"/>
    </row>
    <row r="12" spans="2:9" ht="14.25">
      <c r="B12" s="6" t="s">
        <v>18</v>
      </c>
      <c r="C12" s="11">
        <v>1160132624</v>
      </c>
      <c r="F12" s="97"/>
      <c r="G12" s="81"/>
      <c r="H12" s="81"/>
      <c r="I12" s="98"/>
    </row>
    <row r="13" spans="2:9" ht="28.5">
      <c r="B13" s="6" t="s">
        <v>19</v>
      </c>
      <c r="C13" s="12">
        <v>254387280</v>
      </c>
      <c r="F13" s="97"/>
      <c r="G13" s="81"/>
      <c r="H13" s="81"/>
      <c r="I13" s="98"/>
    </row>
    <row r="14" spans="2:9" ht="28.5">
      <c r="B14" s="6" t="s">
        <v>20</v>
      </c>
      <c r="C14" s="11">
        <v>25438728</v>
      </c>
      <c r="F14" s="97"/>
      <c r="G14" s="81"/>
      <c r="H14" s="81"/>
      <c r="I14" s="98"/>
    </row>
    <row r="15" spans="2:9" ht="29.25" thickBot="1">
      <c r="B15" s="13" t="s">
        <v>21</v>
      </c>
      <c r="C15" s="14" t="s">
        <v>290</v>
      </c>
      <c r="F15" s="99"/>
      <c r="G15" s="100"/>
      <c r="H15" s="100"/>
      <c r="I15" s="101"/>
    </row>
    <row r="17" ht="14.25">
      <c r="B17" s="3" t="s">
        <v>22</v>
      </c>
    </row>
    <row r="18" spans="2:12" ht="75" customHeight="1">
      <c r="B18" s="15" t="s">
        <v>23</v>
      </c>
      <c r="C18" s="15" t="s">
        <v>24</v>
      </c>
      <c r="D18" s="15" t="s">
        <v>25</v>
      </c>
      <c r="E18" s="15" t="s">
        <v>26</v>
      </c>
      <c r="F18" s="15" t="s">
        <v>27</v>
      </c>
      <c r="G18" s="15" t="s">
        <v>28</v>
      </c>
      <c r="H18" s="15" t="s">
        <v>29</v>
      </c>
      <c r="I18" s="15" t="s">
        <v>30</v>
      </c>
      <c r="J18" s="15" t="s">
        <v>31</v>
      </c>
      <c r="K18" s="15" t="s">
        <v>32</v>
      </c>
      <c r="L18" s="15" t="s">
        <v>33</v>
      </c>
    </row>
    <row r="19" spans="2:12" ht="57">
      <c r="B19" s="84" t="s">
        <v>34</v>
      </c>
      <c r="C19" s="85" t="s">
        <v>35</v>
      </c>
      <c r="D19" s="86" t="s">
        <v>36</v>
      </c>
      <c r="E19" s="86" t="s">
        <v>37</v>
      </c>
      <c r="F19" s="84" t="s">
        <v>38</v>
      </c>
      <c r="G19" s="84" t="s">
        <v>39</v>
      </c>
      <c r="H19" s="87">
        <v>35000000</v>
      </c>
      <c r="I19" s="88">
        <f aca="true" t="shared" si="0" ref="I19:I43">+H19</f>
        <v>35000000</v>
      </c>
      <c r="J19" s="89" t="s">
        <v>40</v>
      </c>
      <c r="K19" s="89" t="s">
        <v>41</v>
      </c>
      <c r="L19" s="90" t="s">
        <v>42</v>
      </c>
    </row>
    <row r="20" spans="2:12" ht="57">
      <c r="B20" s="86">
        <v>81112501</v>
      </c>
      <c r="C20" s="85" t="s">
        <v>43</v>
      </c>
      <c r="D20" s="86" t="s">
        <v>36</v>
      </c>
      <c r="E20" s="86" t="s">
        <v>37</v>
      </c>
      <c r="F20" s="84" t="s">
        <v>44</v>
      </c>
      <c r="G20" s="84" t="s">
        <v>39</v>
      </c>
      <c r="H20" s="87">
        <v>1000000</v>
      </c>
      <c r="I20" s="88">
        <f t="shared" si="0"/>
        <v>1000000</v>
      </c>
      <c r="J20" s="89" t="s">
        <v>40</v>
      </c>
      <c r="K20" s="89" t="s">
        <v>41</v>
      </c>
      <c r="L20" s="90" t="s">
        <v>45</v>
      </c>
    </row>
    <row r="21" spans="2:12" ht="57">
      <c r="B21" s="84" t="s">
        <v>46</v>
      </c>
      <c r="C21" s="91" t="s">
        <v>47</v>
      </c>
      <c r="D21" s="86" t="s">
        <v>36</v>
      </c>
      <c r="E21" s="86" t="s">
        <v>37</v>
      </c>
      <c r="F21" s="84" t="s">
        <v>44</v>
      </c>
      <c r="G21" s="84" t="s">
        <v>39</v>
      </c>
      <c r="H21" s="87">
        <v>32000000</v>
      </c>
      <c r="I21" s="88">
        <f t="shared" si="0"/>
        <v>32000000</v>
      </c>
      <c r="J21" s="89" t="s">
        <v>40</v>
      </c>
      <c r="K21" s="89" t="s">
        <v>41</v>
      </c>
      <c r="L21" s="90" t="s">
        <v>42</v>
      </c>
    </row>
    <row r="22" spans="2:12" ht="57">
      <c r="B22" s="86">
        <v>78181507</v>
      </c>
      <c r="C22" s="91" t="s">
        <v>48</v>
      </c>
      <c r="D22" s="86" t="s">
        <v>49</v>
      </c>
      <c r="E22" s="86" t="s">
        <v>50</v>
      </c>
      <c r="F22" s="84" t="s">
        <v>44</v>
      </c>
      <c r="G22" s="84" t="s">
        <v>39</v>
      </c>
      <c r="H22" s="87">
        <v>29000000</v>
      </c>
      <c r="I22" s="88">
        <f t="shared" si="0"/>
        <v>29000000</v>
      </c>
      <c r="J22" s="89" t="s">
        <v>40</v>
      </c>
      <c r="K22" s="89" t="s">
        <v>41</v>
      </c>
      <c r="L22" s="90" t="s">
        <v>42</v>
      </c>
    </row>
    <row r="23" spans="2:12" ht="57">
      <c r="B23" s="86" t="s">
        <v>51</v>
      </c>
      <c r="C23" s="91" t="s">
        <v>52</v>
      </c>
      <c r="D23" s="86" t="s">
        <v>53</v>
      </c>
      <c r="E23" s="84" t="s">
        <v>54</v>
      </c>
      <c r="F23" s="84" t="s">
        <v>55</v>
      </c>
      <c r="G23" s="84" t="s">
        <v>39</v>
      </c>
      <c r="H23" s="87">
        <v>100745435</v>
      </c>
      <c r="I23" s="88">
        <f t="shared" si="0"/>
        <v>100745435</v>
      </c>
      <c r="J23" s="89" t="s">
        <v>40</v>
      </c>
      <c r="K23" s="89" t="s">
        <v>41</v>
      </c>
      <c r="L23" s="90" t="s">
        <v>42</v>
      </c>
    </row>
    <row r="24" spans="2:12" ht="57">
      <c r="B24" s="84" t="s">
        <v>56</v>
      </c>
      <c r="C24" s="85" t="s">
        <v>57</v>
      </c>
      <c r="D24" s="86" t="s">
        <v>36</v>
      </c>
      <c r="E24" s="86" t="s">
        <v>37</v>
      </c>
      <c r="F24" s="84" t="s">
        <v>55</v>
      </c>
      <c r="G24" s="84" t="s">
        <v>39</v>
      </c>
      <c r="H24" s="87">
        <v>107700000</v>
      </c>
      <c r="I24" s="88">
        <f t="shared" si="0"/>
        <v>107700000</v>
      </c>
      <c r="J24" s="89" t="s">
        <v>40</v>
      </c>
      <c r="K24" s="89" t="s">
        <v>41</v>
      </c>
      <c r="L24" s="90" t="s">
        <v>42</v>
      </c>
    </row>
    <row r="25" spans="2:12" ht="57">
      <c r="B25" s="86">
        <v>78102203</v>
      </c>
      <c r="C25" s="85" t="s">
        <v>58</v>
      </c>
      <c r="D25" s="86" t="s">
        <v>36</v>
      </c>
      <c r="E25" s="86" t="s">
        <v>37</v>
      </c>
      <c r="F25" s="84" t="s">
        <v>44</v>
      </c>
      <c r="G25" s="84" t="s">
        <v>39</v>
      </c>
      <c r="H25" s="87">
        <v>20000000</v>
      </c>
      <c r="I25" s="88">
        <f t="shared" si="0"/>
        <v>20000000</v>
      </c>
      <c r="J25" s="89" t="s">
        <v>40</v>
      </c>
      <c r="K25" s="89" t="s">
        <v>41</v>
      </c>
      <c r="L25" s="90" t="s">
        <v>59</v>
      </c>
    </row>
    <row r="26" spans="2:12" ht="57">
      <c r="B26" s="84">
        <v>44103100</v>
      </c>
      <c r="C26" s="91" t="s">
        <v>60</v>
      </c>
      <c r="D26" s="86" t="s">
        <v>61</v>
      </c>
      <c r="E26" s="86" t="s">
        <v>62</v>
      </c>
      <c r="F26" s="84" t="s">
        <v>44</v>
      </c>
      <c r="G26" s="84" t="s">
        <v>39</v>
      </c>
      <c r="H26" s="87">
        <v>195400000</v>
      </c>
      <c r="I26" s="88">
        <f t="shared" si="0"/>
        <v>195400000</v>
      </c>
      <c r="J26" s="89" t="s">
        <v>40</v>
      </c>
      <c r="K26" s="89" t="s">
        <v>41</v>
      </c>
      <c r="L26" s="90" t="s">
        <v>42</v>
      </c>
    </row>
    <row r="27" spans="2:12" ht="57">
      <c r="B27" s="86">
        <v>81112100</v>
      </c>
      <c r="C27" s="85" t="s">
        <v>63</v>
      </c>
      <c r="D27" s="86" t="s">
        <v>36</v>
      </c>
      <c r="E27" s="86" t="s">
        <v>37</v>
      </c>
      <c r="F27" s="84" t="s">
        <v>44</v>
      </c>
      <c r="G27" s="84" t="s">
        <v>39</v>
      </c>
      <c r="H27" s="87">
        <v>8000000</v>
      </c>
      <c r="I27" s="88">
        <f t="shared" si="0"/>
        <v>8000000</v>
      </c>
      <c r="J27" s="89" t="s">
        <v>40</v>
      </c>
      <c r="K27" s="89" t="s">
        <v>41</v>
      </c>
      <c r="L27" s="90" t="s">
        <v>45</v>
      </c>
    </row>
    <row r="28" spans="2:12" ht="57">
      <c r="B28" s="84" t="s">
        <v>64</v>
      </c>
      <c r="C28" s="85" t="s">
        <v>65</v>
      </c>
      <c r="D28" s="92" t="s">
        <v>66</v>
      </c>
      <c r="E28" s="86" t="s">
        <v>67</v>
      </c>
      <c r="F28" s="84" t="s">
        <v>44</v>
      </c>
      <c r="G28" s="84" t="s">
        <v>39</v>
      </c>
      <c r="H28" s="87">
        <v>12260565</v>
      </c>
      <c r="I28" s="88">
        <f t="shared" si="0"/>
        <v>12260565</v>
      </c>
      <c r="J28" s="89" t="s">
        <v>40</v>
      </c>
      <c r="K28" s="89" t="s">
        <v>41</v>
      </c>
      <c r="L28" s="90" t="s">
        <v>59</v>
      </c>
    </row>
    <row r="29" spans="2:12" ht="57">
      <c r="B29" s="84" t="s">
        <v>64</v>
      </c>
      <c r="C29" s="85" t="s">
        <v>68</v>
      </c>
      <c r="D29" s="92" t="s">
        <v>66</v>
      </c>
      <c r="E29" s="86" t="s">
        <v>67</v>
      </c>
      <c r="F29" s="84" t="s">
        <v>44</v>
      </c>
      <c r="G29" s="84" t="s">
        <v>39</v>
      </c>
      <c r="H29" s="87">
        <v>17000000</v>
      </c>
      <c r="I29" s="88">
        <f t="shared" si="0"/>
        <v>17000000</v>
      </c>
      <c r="J29" s="89" t="s">
        <v>40</v>
      </c>
      <c r="K29" s="89" t="s">
        <v>41</v>
      </c>
      <c r="L29" s="90" t="s">
        <v>59</v>
      </c>
    </row>
    <row r="30" spans="2:12" ht="57">
      <c r="B30" s="84" t="s">
        <v>64</v>
      </c>
      <c r="C30" s="85" t="s">
        <v>69</v>
      </c>
      <c r="D30" s="92" t="s">
        <v>66</v>
      </c>
      <c r="E30" s="86" t="s">
        <v>67</v>
      </c>
      <c r="F30" s="84" t="s">
        <v>44</v>
      </c>
      <c r="G30" s="84" t="s">
        <v>39</v>
      </c>
      <c r="H30" s="87">
        <v>18000000</v>
      </c>
      <c r="I30" s="88">
        <f t="shared" si="0"/>
        <v>18000000</v>
      </c>
      <c r="J30" s="89" t="s">
        <v>40</v>
      </c>
      <c r="K30" s="89" t="s">
        <v>41</v>
      </c>
      <c r="L30" s="90" t="s">
        <v>59</v>
      </c>
    </row>
    <row r="31" spans="2:12" ht="57">
      <c r="B31" s="86">
        <v>80111706</v>
      </c>
      <c r="C31" s="85" t="s">
        <v>70</v>
      </c>
      <c r="D31" s="86" t="s">
        <v>61</v>
      </c>
      <c r="E31" s="86" t="s">
        <v>71</v>
      </c>
      <c r="F31" s="84" t="s">
        <v>55</v>
      </c>
      <c r="G31" s="84" t="s">
        <v>39</v>
      </c>
      <c r="H31" s="87">
        <v>21500000</v>
      </c>
      <c r="I31" s="88">
        <f t="shared" si="0"/>
        <v>21500000</v>
      </c>
      <c r="J31" s="89" t="s">
        <v>40</v>
      </c>
      <c r="K31" s="89" t="s">
        <v>41</v>
      </c>
      <c r="L31" s="90" t="s">
        <v>42</v>
      </c>
    </row>
    <row r="32" spans="2:12" ht="57">
      <c r="B32" s="86">
        <v>43232107</v>
      </c>
      <c r="C32" s="85" t="s">
        <v>72</v>
      </c>
      <c r="D32" s="86" t="s">
        <v>73</v>
      </c>
      <c r="E32" s="86" t="s">
        <v>74</v>
      </c>
      <c r="F32" s="84" t="s">
        <v>44</v>
      </c>
      <c r="G32" s="84" t="s">
        <v>39</v>
      </c>
      <c r="H32" s="87">
        <v>5000000</v>
      </c>
      <c r="I32" s="88">
        <f t="shared" si="0"/>
        <v>5000000</v>
      </c>
      <c r="J32" s="89" t="s">
        <v>40</v>
      </c>
      <c r="K32" s="89" t="s">
        <v>41</v>
      </c>
      <c r="L32" s="90" t="s">
        <v>45</v>
      </c>
    </row>
    <row r="33" spans="2:12" ht="57">
      <c r="B33" s="86">
        <v>82121507</v>
      </c>
      <c r="C33" s="91" t="s">
        <v>75</v>
      </c>
      <c r="D33" s="86" t="s">
        <v>76</v>
      </c>
      <c r="E33" s="86" t="s">
        <v>77</v>
      </c>
      <c r="F33" s="84" t="s">
        <v>44</v>
      </c>
      <c r="G33" s="84" t="s">
        <v>39</v>
      </c>
      <c r="H33" s="87">
        <v>6000000</v>
      </c>
      <c r="I33" s="88">
        <f t="shared" si="0"/>
        <v>6000000</v>
      </c>
      <c r="J33" s="89" t="s">
        <v>40</v>
      </c>
      <c r="K33" s="89" t="s">
        <v>41</v>
      </c>
      <c r="L33" s="90" t="s">
        <v>59</v>
      </c>
    </row>
    <row r="34" spans="2:12" ht="57">
      <c r="B34" s="84" t="s">
        <v>78</v>
      </c>
      <c r="C34" s="85" t="s">
        <v>79</v>
      </c>
      <c r="D34" s="86" t="s">
        <v>66</v>
      </c>
      <c r="E34" s="86" t="s">
        <v>80</v>
      </c>
      <c r="F34" s="84" t="s">
        <v>44</v>
      </c>
      <c r="G34" s="84" t="s">
        <v>39</v>
      </c>
      <c r="H34" s="87">
        <v>2600000</v>
      </c>
      <c r="I34" s="88">
        <f t="shared" si="0"/>
        <v>2600000</v>
      </c>
      <c r="J34" s="89" t="s">
        <v>40</v>
      </c>
      <c r="K34" s="89" t="s">
        <v>41</v>
      </c>
      <c r="L34" s="90" t="s">
        <v>42</v>
      </c>
    </row>
    <row r="35" spans="2:12" ht="57">
      <c r="B35" s="86">
        <v>84111600</v>
      </c>
      <c r="C35" s="91" t="s">
        <v>81</v>
      </c>
      <c r="D35" s="86" t="s">
        <v>82</v>
      </c>
      <c r="E35" s="86" t="s">
        <v>80</v>
      </c>
      <c r="F35" s="84" t="s">
        <v>44</v>
      </c>
      <c r="G35" s="84" t="s">
        <v>39</v>
      </c>
      <c r="H35" s="87">
        <v>2200000</v>
      </c>
      <c r="I35" s="88">
        <f t="shared" si="0"/>
        <v>2200000</v>
      </c>
      <c r="J35" s="89" t="s">
        <v>40</v>
      </c>
      <c r="K35" s="89" t="s">
        <v>41</v>
      </c>
      <c r="L35" s="90" t="s">
        <v>83</v>
      </c>
    </row>
    <row r="36" spans="2:12" ht="57">
      <c r="B36" s="84">
        <v>25101801</v>
      </c>
      <c r="C36" s="91" t="s">
        <v>84</v>
      </c>
      <c r="D36" s="86" t="s">
        <v>85</v>
      </c>
      <c r="E36" s="86" t="s">
        <v>80</v>
      </c>
      <c r="F36" s="84" t="s">
        <v>44</v>
      </c>
      <c r="G36" s="84" t="s">
        <v>39</v>
      </c>
      <c r="H36" s="87">
        <v>13600000</v>
      </c>
      <c r="I36" s="88">
        <f t="shared" si="0"/>
        <v>13600000</v>
      </c>
      <c r="J36" s="89" t="s">
        <v>40</v>
      </c>
      <c r="K36" s="89" t="s">
        <v>41</v>
      </c>
      <c r="L36" s="90" t="s">
        <v>42</v>
      </c>
    </row>
    <row r="37" spans="2:12" ht="57">
      <c r="B37" s="84" t="s">
        <v>86</v>
      </c>
      <c r="C37" s="91" t="s">
        <v>87</v>
      </c>
      <c r="D37" s="86" t="s">
        <v>73</v>
      </c>
      <c r="E37" s="86" t="s">
        <v>77</v>
      </c>
      <c r="F37" s="84" t="s">
        <v>55</v>
      </c>
      <c r="G37" s="84" t="s">
        <v>39</v>
      </c>
      <c r="H37" s="87">
        <v>35000000</v>
      </c>
      <c r="I37" s="88">
        <f t="shared" si="0"/>
        <v>35000000</v>
      </c>
      <c r="J37" s="89" t="s">
        <v>40</v>
      </c>
      <c r="K37" s="89" t="s">
        <v>41</v>
      </c>
      <c r="L37" s="90" t="s">
        <v>88</v>
      </c>
    </row>
    <row r="38" spans="2:12" ht="57">
      <c r="B38" s="84">
        <v>78181505</v>
      </c>
      <c r="C38" s="91" t="s">
        <v>89</v>
      </c>
      <c r="D38" s="86" t="s">
        <v>53</v>
      </c>
      <c r="E38" s="86" t="s">
        <v>80</v>
      </c>
      <c r="F38" s="84" t="s">
        <v>55</v>
      </c>
      <c r="G38" s="84" t="s">
        <v>39</v>
      </c>
      <c r="H38" s="87">
        <v>3126624</v>
      </c>
      <c r="I38" s="88">
        <f t="shared" si="0"/>
        <v>3126624</v>
      </c>
      <c r="J38" s="89" t="s">
        <v>40</v>
      </c>
      <c r="K38" s="89" t="s">
        <v>41</v>
      </c>
      <c r="L38" s="90" t="s">
        <v>88</v>
      </c>
    </row>
    <row r="39" spans="2:12" ht="57">
      <c r="B39" s="84">
        <v>80111608</v>
      </c>
      <c r="C39" s="85" t="s">
        <v>90</v>
      </c>
      <c r="D39" s="86" t="s">
        <v>73</v>
      </c>
      <c r="E39" s="86" t="s">
        <v>77</v>
      </c>
      <c r="F39" s="84" t="s">
        <v>38</v>
      </c>
      <c r="G39" s="84" t="s">
        <v>39</v>
      </c>
      <c r="H39" s="87">
        <f>+50000000+10000000+4000000</f>
        <v>64000000</v>
      </c>
      <c r="I39" s="88">
        <f t="shared" si="0"/>
        <v>64000000</v>
      </c>
      <c r="J39" s="89" t="s">
        <v>40</v>
      </c>
      <c r="K39" s="89" t="s">
        <v>41</v>
      </c>
      <c r="L39" s="90" t="s">
        <v>45</v>
      </c>
    </row>
    <row r="40" spans="2:12" ht="59.25" customHeight="1">
      <c r="B40" s="84">
        <v>43211507</v>
      </c>
      <c r="C40" s="85" t="s">
        <v>91</v>
      </c>
      <c r="D40" s="86" t="s">
        <v>85</v>
      </c>
      <c r="E40" s="86" t="s">
        <v>80</v>
      </c>
      <c r="F40" s="84" t="s">
        <v>44</v>
      </c>
      <c r="G40" s="84" t="s">
        <v>39</v>
      </c>
      <c r="H40" s="87">
        <v>47570000</v>
      </c>
      <c r="I40" s="88">
        <f t="shared" si="0"/>
        <v>47570000</v>
      </c>
      <c r="J40" s="89" t="s">
        <v>40</v>
      </c>
      <c r="K40" s="89" t="s">
        <v>41</v>
      </c>
      <c r="L40" s="90" t="s">
        <v>45</v>
      </c>
    </row>
    <row r="41" spans="2:12" ht="59.25" customHeight="1">
      <c r="B41" s="84">
        <v>26111700</v>
      </c>
      <c r="C41" s="85" t="s">
        <v>92</v>
      </c>
      <c r="D41" s="86" t="s">
        <v>85</v>
      </c>
      <c r="E41" s="86" t="s">
        <v>80</v>
      </c>
      <c r="F41" s="84" t="s">
        <v>44</v>
      </c>
      <c r="G41" s="84" t="s">
        <v>39</v>
      </c>
      <c r="H41" s="87">
        <v>18430000</v>
      </c>
      <c r="I41" s="88">
        <f t="shared" si="0"/>
        <v>18430000</v>
      </c>
      <c r="J41" s="89" t="s">
        <v>40</v>
      </c>
      <c r="K41" s="89" t="s">
        <v>41</v>
      </c>
      <c r="L41" s="90" t="s">
        <v>45</v>
      </c>
    </row>
    <row r="42" spans="2:12" ht="57">
      <c r="B42" s="86">
        <v>86101705</v>
      </c>
      <c r="C42" s="85" t="s">
        <v>93</v>
      </c>
      <c r="D42" s="86" t="s">
        <v>94</v>
      </c>
      <c r="E42" s="86" t="s">
        <v>50</v>
      </c>
      <c r="F42" s="84" t="s">
        <v>38</v>
      </c>
      <c r="G42" s="84" t="s">
        <v>39</v>
      </c>
      <c r="H42" s="87">
        <v>8000000</v>
      </c>
      <c r="I42" s="88">
        <f t="shared" si="0"/>
        <v>8000000</v>
      </c>
      <c r="J42" s="89" t="s">
        <v>40</v>
      </c>
      <c r="K42" s="89" t="s">
        <v>41</v>
      </c>
      <c r="L42" s="90" t="s">
        <v>42</v>
      </c>
    </row>
    <row r="43" spans="2:12" ht="57">
      <c r="B43" s="86">
        <v>80111601</v>
      </c>
      <c r="C43" s="93" t="s">
        <v>95</v>
      </c>
      <c r="D43" s="86" t="s">
        <v>96</v>
      </c>
      <c r="E43" s="86" t="s">
        <v>37</v>
      </c>
      <c r="F43" s="84" t="s">
        <v>97</v>
      </c>
      <c r="G43" s="84" t="s">
        <v>39</v>
      </c>
      <c r="H43" s="87">
        <v>357000000</v>
      </c>
      <c r="I43" s="88">
        <f t="shared" si="0"/>
        <v>357000000</v>
      </c>
      <c r="J43" s="89" t="s">
        <v>40</v>
      </c>
      <c r="K43" s="89" t="s">
        <v>41</v>
      </c>
      <c r="L43" s="90" t="s">
        <v>42</v>
      </c>
    </row>
    <row r="44" spans="2:9" ht="25.5" customHeight="1">
      <c r="B44" s="16"/>
      <c r="C44" s="16"/>
      <c r="D44" s="16"/>
      <c r="E44" s="16"/>
      <c r="H44" s="17">
        <f>SUM(H19:H43)</f>
        <v>1160132624</v>
      </c>
      <c r="I44" s="17">
        <f>SUM(I19:I43)</f>
        <v>1160132624</v>
      </c>
    </row>
    <row r="45" spans="2:9" ht="28.5">
      <c r="B45" s="18" t="s">
        <v>98</v>
      </c>
      <c r="C45"/>
      <c r="D45"/>
      <c r="F45" s="10"/>
      <c r="I45" s="19"/>
    </row>
    <row r="46" spans="2:9" ht="42.75">
      <c r="B46" s="20" t="s">
        <v>24</v>
      </c>
      <c r="C46" s="21" t="s">
        <v>99</v>
      </c>
      <c r="D46" s="22" t="s">
        <v>33</v>
      </c>
      <c r="I46" s="19"/>
    </row>
    <row r="47" spans="2:9" ht="14.25">
      <c r="B47" s="6"/>
      <c r="C47" s="23"/>
      <c r="D47" s="7"/>
      <c r="I47" s="19"/>
    </row>
    <row r="48" spans="2:9" ht="14.25">
      <c r="B48" s="6"/>
      <c r="C48" s="24"/>
      <c r="D48" s="7"/>
      <c r="I48" s="19"/>
    </row>
    <row r="49" spans="2:9" ht="14.25">
      <c r="B49" s="6"/>
      <c r="C49" s="24"/>
      <c r="D49" s="7"/>
      <c r="I49" s="19"/>
    </row>
    <row r="50" spans="2:9" ht="14.25">
      <c r="B50" s="6"/>
      <c r="C50" s="24"/>
      <c r="D50" s="7"/>
      <c r="I50" s="19"/>
    </row>
    <row r="51" spans="2:4" ht="14.25">
      <c r="B51" s="13"/>
      <c r="C51" s="25"/>
      <c r="D51" s="26"/>
    </row>
    <row r="54" ht="14.25">
      <c r="I54" s="19"/>
    </row>
  </sheetData>
  <sheetProtection selectLockedCells="1" selectUnlockedCells="1"/>
  <mergeCells count="2">
    <mergeCell ref="F5:I9"/>
    <mergeCell ref="F11:I15"/>
  </mergeCells>
  <hyperlinks>
    <hyperlink ref="C8" r:id="rId1" display="www.idtq.gov.co"/>
    <hyperlink ref="L35" r:id="rId2" display="VIVIANA OCAMPO FRANCO&#10;Tecnico administrativa&#10;Tel: 749 8750 ext. 103&#10;escueladeautomovilismo@idtq.gov.co"/>
  </hyperlinks>
  <printOptions verticalCentered="1"/>
  <pageMargins left="0.39375" right="0.4722222222222222" top="0.6590277777777778" bottom="0.6590277777777778" header="0.39375" footer="0.39375"/>
  <pageSetup horizontalDpi="300" verticalDpi="300" orientation="landscape" paperSize="5"/>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4:K252"/>
  <sheetViews>
    <sheetView zoomScale="60" zoomScaleNormal="60" zoomScalePageLayoutView="0" workbookViewId="0" topLeftCell="A235">
      <selection activeCell="D23" sqref="D23"/>
    </sheetView>
  </sheetViews>
  <sheetFormatPr defaultColWidth="11.421875" defaultRowHeight="15"/>
  <cols>
    <col min="1" max="1" width="12.421875" style="27" customWidth="1"/>
    <col min="2" max="2" width="45.7109375" style="28" customWidth="1"/>
    <col min="3" max="3" width="18.00390625" style="28" customWidth="1"/>
    <col min="4" max="4" width="15.7109375" style="28" customWidth="1"/>
    <col min="5" max="5" width="20.421875" style="28" customWidth="1"/>
    <col min="6" max="6" width="26.28125" style="28" customWidth="1"/>
    <col min="7" max="7" width="16.57421875" style="27" customWidth="1"/>
    <col min="8" max="8" width="12.421875" style="27" customWidth="1"/>
    <col min="9" max="9" width="15.7109375" style="27" customWidth="1"/>
    <col min="10" max="10" width="12.421875" style="27" customWidth="1"/>
    <col min="11" max="11" width="17.00390625" style="27" customWidth="1"/>
    <col min="12" max="247" width="12.421875" style="27" customWidth="1"/>
    <col min="248" max="16384" width="12.421875" style="0" customWidth="1"/>
  </cols>
  <sheetData>
    <row r="4" spans="2:6" ht="17.25">
      <c r="B4" s="29" t="s">
        <v>100</v>
      </c>
      <c r="F4" s="30"/>
    </row>
    <row r="5" ht="17.25">
      <c r="F5" s="30"/>
    </row>
    <row r="6" ht="17.25">
      <c r="F6" s="30"/>
    </row>
    <row r="7" spans="2:6" ht="17.25" customHeight="1">
      <c r="B7" s="31" t="s">
        <v>101</v>
      </c>
      <c r="C7" s="82" t="s">
        <v>102</v>
      </c>
      <c r="D7" s="82"/>
      <c r="E7" s="82"/>
      <c r="F7" s="82"/>
    </row>
    <row r="8" spans="2:6" ht="17.25" customHeight="1">
      <c r="B8" s="32" t="s">
        <v>103</v>
      </c>
      <c r="C8" s="83" t="s">
        <v>104</v>
      </c>
      <c r="D8" s="83"/>
      <c r="E8" s="83"/>
      <c r="F8" s="83"/>
    </row>
    <row r="9" spans="2:6" ht="17.25" customHeight="1">
      <c r="B9" s="32" t="s">
        <v>105</v>
      </c>
      <c r="C9" s="83" t="s">
        <v>106</v>
      </c>
      <c r="D9" s="83"/>
      <c r="E9" s="83"/>
      <c r="F9" s="83"/>
    </row>
    <row r="10" spans="2:6" ht="17.25" customHeight="1">
      <c r="B10" s="33" t="s">
        <v>107</v>
      </c>
      <c r="C10" s="83" t="s">
        <v>108</v>
      </c>
      <c r="D10" s="83"/>
      <c r="E10" s="83"/>
      <c r="F10" s="83"/>
    </row>
    <row r="11" spans="2:6" ht="17.25">
      <c r="B11" s="34" t="s">
        <v>109</v>
      </c>
      <c r="C11" s="35" t="s">
        <v>110</v>
      </c>
      <c r="D11" s="35" t="s">
        <v>111</v>
      </c>
      <c r="E11" s="36" t="s">
        <v>112</v>
      </c>
      <c r="F11" s="37" t="s">
        <v>113</v>
      </c>
    </row>
    <row r="12" spans="2:6" ht="18">
      <c r="B12" s="38" t="s">
        <v>114</v>
      </c>
      <c r="C12" s="39" t="s">
        <v>110</v>
      </c>
      <c r="D12" s="39">
        <v>1</v>
      </c>
      <c r="E12" s="40">
        <v>13600000</v>
      </c>
      <c r="F12" s="41">
        <f>+D12*E12</f>
        <v>13600000</v>
      </c>
    </row>
    <row r="13" spans="2:6" ht="17.25">
      <c r="B13" s="42" t="s">
        <v>115</v>
      </c>
      <c r="C13" s="43"/>
      <c r="D13" s="43"/>
      <c r="E13" s="43"/>
      <c r="F13" s="44">
        <f>+F12</f>
        <v>13600000</v>
      </c>
    </row>
    <row r="14" spans="2:6" ht="17.25">
      <c r="B14" s="45"/>
      <c r="C14" s="46"/>
      <c r="D14" s="46"/>
      <c r="E14" s="46"/>
      <c r="F14" s="46"/>
    </row>
    <row r="15" spans="2:6" ht="17.25" customHeight="1">
      <c r="B15" s="31" t="s">
        <v>101</v>
      </c>
      <c r="C15" s="82" t="s">
        <v>102</v>
      </c>
      <c r="D15" s="82"/>
      <c r="E15" s="82"/>
      <c r="F15" s="82"/>
    </row>
    <row r="16" spans="2:6" ht="17.25" customHeight="1">
      <c r="B16" s="32" t="s">
        <v>116</v>
      </c>
      <c r="C16" s="83" t="s">
        <v>117</v>
      </c>
      <c r="D16" s="83"/>
      <c r="E16" s="83"/>
      <c r="F16" s="83"/>
    </row>
    <row r="17" spans="2:6" ht="32.25" customHeight="1">
      <c r="B17" s="32" t="s">
        <v>118</v>
      </c>
      <c r="C17" s="83" t="s">
        <v>119</v>
      </c>
      <c r="D17" s="83"/>
      <c r="E17" s="83"/>
      <c r="F17" s="83"/>
    </row>
    <row r="18" spans="2:6" ht="17.25" customHeight="1">
      <c r="B18" s="33" t="s">
        <v>120</v>
      </c>
      <c r="C18" s="83" t="s">
        <v>121</v>
      </c>
      <c r="D18" s="83"/>
      <c r="E18" s="83"/>
      <c r="F18" s="83"/>
    </row>
    <row r="19" spans="2:6" ht="17.25">
      <c r="B19" s="34" t="s">
        <v>109</v>
      </c>
      <c r="C19" s="35" t="s">
        <v>110</v>
      </c>
      <c r="D19" s="35" t="s">
        <v>111</v>
      </c>
      <c r="E19" s="36" t="s">
        <v>112</v>
      </c>
      <c r="F19" s="37" t="s">
        <v>113</v>
      </c>
    </row>
    <row r="20" spans="2:6" ht="18">
      <c r="B20" s="38" t="s">
        <v>122</v>
      </c>
      <c r="C20" s="39" t="s">
        <v>110</v>
      </c>
      <c r="D20" s="39">
        <v>20</v>
      </c>
      <c r="E20" s="40">
        <v>80000</v>
      </c>
      <c r="F20" s="41">
        <f>+D20*E20</f>
        <v>1600000</v>
      </c>
    </row>
    <row r="21" spans="2:6" ht="18">
      <c r="B21" s="38" t="s">
        <v>123</v>
      </c>
      <c r="C21" s="39" t="s">
        <v>110</v>
      </c>
      <c r="D21" s="39">
        <v>20</v>
      </c>
      <c r="E21" s="40">
        <v>70000</v>
      </c>
      <c r="F21" s="41">
        <f>+D21*E21</f>
        <v>1400000</v>
      </c>
    </row>
    <row r="22" spans="2:6" ht="18">
      <c r="B22" s="38" t="s">
        <v>124</v>
      </c>
      <c r="C22" s="39" t="s">
        <v>110</v>
      </c>
      <c r="D22" s="39">
        <v>20</v>
      </c>
      <c r="E22" s="40">
        <v>90000</v>
      </c>
      <c r="F22" s="41">
        <f>+D22*E22</f>
        <v>1800000</v>
      </c>
    </row>
    <row r="23" spans="2:6" ht="18">
      <c r="B23" s="38" t="s">
        <v>125</v>
      </c>
      <c r="C23" s="39" t="s">
        <v>110</v>
      </c>
      <c r="D23" s="39">
        <v>30</v>
      </c>
      <c r="E23" s="40">
        <v>60000</v>
      </c>
      <c r="F23" s="41">
        <f>+D23*E23</f>
        <v>1800000</v>
      </c>
    </row>
    <row r="24" spans="2:6" ht="18">
      <c r="B24" s="38" t="s">
        <v>126</v>
      </c>
      <c r="C24" s="39" t="s">
        <v>110</v>
      </c>
      <c r="D24" s="39">
        <v>30</v>
      </c>
      <c r="E24" s="40">
        <v>600000</v>
      </c>
      <c r="F24" s="41">
        <f>+D24*E24-3500000</f>
        <v>14500000</v>
      </c>
    </row>
    <row r="25" spans="2:6" ht="18">
      <c r="B25" s="38" t="s">
        <v>127</v>
      </c>
      <c r="C25" s="39" t="s">
        <v>110</v>
      </c>
      <c r="D25" s="39">
        <v>80</v>
      </c>
      <c r="E25" s="40">
        <v>5000</v>
      </c>
      <c r="F25" s="41">
        <f>+D25*E25</f>
        <v>400000</v>
      </c>
    </row>
    <row r="26" spans="2:6" ht="17.25">
      <c r="B26" s="42" t="s">
        <v>115</v>
      </c>
      <c r="C26" s="43"/>
      <c r="D26" s="43"/>
      <c r="E26" s="43"/>
      <c r="F26" s="44">
        <f>SUM(F20:F25)</f>
        <v>21500000</v>
      </c>
    </row>
    <row r="27" spans="2:6" ht="17.25">
      <c r="B27" s="45"/>
      <c r="C27" s="46"/>
      <c r="D27" s="46"/>
      <c r="E27" s="46"/>
      <c r="F27" s="46"/>
    </row>
    <row r="28" spans="2:6" ht="17.25">
      <c r="B28" s="31" t="s">
        <v>101</v>
      </c>
      <c r="C28" s="82" t="s">
        <v>102</v>
      </c>
      <c r="D28" s="82"/>
      <c r="E28" s="82"/>
      <c r="F28" s="82"/>
    </row>
    <row r="29" spans="2:6" ht="17.25" customHeight="1">
      <c r="B29" s="32" t="s">
        <v>116</v>
      </c>
      <c r="C29" s="83" t="s">
        <v>117</v>
      </c>
      <c r="D29" s="83"/>
      <c r="E29" s="83"/>
      <c r="F29" s="83"/>
    </row>
    <row r="30" spans="2:6" ht="32.25" customHeight="1">
      <c r="B30" s="32" t="s">
        <v>128</v>
      </c>
      <c r="C30" s="83" t="s">
        <v>129</v>
      </c>
      <c r="D30" s="83"/>
      <c r="E30" s="83"/>
      <c r="F30" s="83"/>
    </row>
    <row r="31" spans="2:6" ht="32.25" customHeight="1">
      <c r="B31" s="33" t="s">
        <v>130</v>
      </c>
      <c r="C31" s="83" t="s">
        <v>131</v>
      </c>
      <c r="D31" s="83"/>
      <c r="E31" s="83"/>
      <c r="F31" s="83"/>
    </row>
    <row r="32" spans="2:6" ht="18">
      <c r="B32" s="47" t="s">
        <v>69</v>
      </c>
      <c r="C32" s="46"/>
      <c r="D32" s="46"/>
      <c r="E32" s="46"/>
      <c r="F32" s="46"/>
    </row>
    <row r="33" spans="2:6" ht="17.25">
      <c r="B33" s="34" t="s">
        <v>109</v>
      </c>
      <c r="C33" s="35" t="s">
        <v>110</v>
      </c>
      <c r="D33" s="35" t="s">
        <v>111</v>
      </c>
      <c r="E33" s="36" t="s">
        <v>112</v>
      </c>
      <c r="F33" s="37" t="s">
        <v>113</v>
      </c>
    </row>
    <row r="34" spans="2:6" ht="18">
      <c r="B34" s="38" t="s">
        <v>132</v>
      </c>
      <c r="C34" s="39" t="s">
        <v>110</v>
      </c>
      <c r="D34" s="39">
        <v>10</v>
      </c>
      <c r="E34" s="40">
        <v>4500</v>
      </c>
      <c r="F34" s="41">
        <f aca="true" t="shared" si="0" ref="F34:F65">+D34*E34</f>
        <v>45000</v>
      </c>
    </row>
    <row r="35" spans="2:6" ht="18">
      <c r="B35" s="38" t="s">
        <v>133</v>
      </c>
      <c r="C35" s="39" t="s">
        <v>134</v>
      </c>
      <c r="D35" s="39">
        <v>3</v>
      </c>
      <c r="E35" s="40">
        <v>18500</v>
      </c>
      <c r="F35" s="41">
        <f t="shared" si="0"/>
        <v>55500</v>
      </c>
    </row>
    <row r="36" spans="2:6" ht="18">
      <c r="B36" s="38" t="s">
        <v>135</v>
      </c>
      <c r="C36" s="39" t="s">
        <v>136</v>
      </c>
      <c r="D36" s="39">
        <v>48</v>
      </c>
      <c r="E36" s="40">
        <v>3500</v>
      </c>
      <c r="F36" s="41">
        <f t="shared" si="0"/>
        <v>168000</v>
      </c>
    </row>
    <row r="37" spans="2:6" ht="18">
      <c r="B37" s="38" t="s">
        <v>137</v>
      </c>
      <c r="C37" s="39" t="s">
        <v>110</v>
      </c>
      <c r="D37" s="39">
        <v>2</v>
      </c>
      <c r="E37" s="40">
        <v>4000</v>
      </c>
      <c r="F37" s="41">
        <f t="shared" si="0"/>
        <v>8000</v>
      </c>
    </row>
    <row r="38" spans="2:6" ht="18">
      <c r="B38" s="38" t="s">
        <v>138</v>
      </c>
      <c r="C38" s="39" t="s">
        <v>139</v>
      </c>
      <c r="D38" s="39">
        <v>3</v>
      </c>
      <c r="E38" s="40">
        <v>15000</v>
      </c>
      <c r="F38" s="41">
        <f t="shared" si="0"/>
        <v>45000</v>
      </c>
    </row>
    <row r="39" spans="2:6" ht="17.25">
      <c r="B39" s="38" t="s">
        <v>140</v>
      </c>
      <c r="C39" s="39" t="s">
        <v>110</v>
      </c>
      <c r="D39" s="39">
        <v>160</v>
      </c>
      <c r="E39" s="48">
        <v>6000</v>
      </c>
      <c r="F39" s="41">
        <f t="shared" si="0"/>
        <v>960000</v>
      </c>
    </row>
    <row r="40" spans="2:6" ht="18">
      <c r="B40" s="38" t="s">
        <v>141</v>
      </c>
      <c r="C40" s="39" t="s">
        <v>110</v>
      </c>
      <c r="D40" s="39">
        <v>6000</v>
      </c>
      <c r="E40" s="40">
        <v>200</v>
      </c>
      <c r="F40" s="41">
        <f t="shared" si="0"/>
        <v>1200000</v>
      </c>
    </row>
    <row r="41" spans="2:6" ht="18">
      <c r="B41" s="38" t="s">
        <v>142</v>
      </c>
      <c r="C41" s="39" t="s">
        <v>143</v>
      </c>
      <c r="D41" s="39">
        <v>50</v>
      </c>
      <c r="E41" s="40">
        <v>8000</v>
      </c>
      <c r="F41" s="41">
        <f t="shared" si="0"/>
        <v>400000</v>
      </c>
    </row>
    <row r="42" spans="2:6" ht="18">
      <c r="B42" s="38" t="s">
        <v>144</v>
      </c>
      <c r="C42" s="39" t="s">
        <v>110</v>
      </c>
      <c r="D42" s="39">
        <v>5</v>
      </c>
      <c r="E42" s="40">
        <v>2500</v>
      </c>
      <c r="F42" s="41">
        <f t="shared" si="0"/>
        <v>12500</v>
      </c>
    </row>
    <row r="43" spans="2:6" ht="18">
      <c r="B43" s="38" t="s">
        <v>145</v>
      </c>
      <c r="C43" s="39" t="s">
        <v>110</v>
      </c>
      <c r="D43" s="39">
        <v>10</v>
      </c>
      <c r="E43" s="40">
        <v>10000</v>
      </c>
      <c r="F43" s="41">
        <f t="shared" si="0"/>
        <v>100000</v>
      </c>
    </row>
    <row r="44" spans="2:6" ht="18">
      <c r="B44" s="38" t="s">
        <v>146</v>
      </c>
      <c r="C44" s="39" t="s">
        <v>110</v>
      </c>
      <c r="D44" s="39">
        <v>100</v>
      </c>
      <c r="E44" s="40">
        <v>800</v>
      </c>
      <c r="F44" s="41">
        <f t="shared" si="0"/>
        <v>80000</v>
      </c>
    </row>
    <row r="45" spans="2:6" ht="18">
      <c r="B45" s="38" t="s">
        <v>147</v>
      </c>
      <c r="C45" s="39" t="s">
        <v>110</v>
      </c>
      <c r="D45" s="39">
        <v>12</v>
      </c>
      <c r="E45" s="40">
        <v>8500</v>
      </c>
      <c r="F45" s="41">
        <f t="shared" si="0"/>
        <v>102000</v>
      </c>
    </row>
    <row r="46" spans="2:6" ht="18">
      <c r="B46" s="38" t="s">
        <v>148</v>
      </c>
      <c r="C46" s="39" t="s">
        <v>110</v>
      </c>
      <c r="D46" s="39">
        <v>1</v>
      </c>
      <c r="E46" s="40">
        <v>700000</v>
      </c>
      <c r="F46" s="41">
        <f t="shared" si="0"/>
        <v>700000</v>
      </c>
    </row>
    <row r="47" spans="2:6" ht="18">
      <c r="B47" s="38" t="s">
        <v>149</v>
      </c>
      <c r="C47" s="39" t="s">
        <v>110</v>
      </c>
      <c r="D47" s="39">
        <v>2</v>
      </c>
      <c r="E47" s="40">
        <v>5000</v>
      </c>
      <c r="F47" s="41">
        <f t="shared" si="0"/>
        <v>10000</v>
      </c>
    </row>
    <row r="48" spans="2:6" ht="18">
      <c r="B48" s="38" t="s">
        <v>150</v>
      </c>
      <c r="C48" s="39" t="s">
        <v>110</v>
      </c>
      <c r="D48" s="39">
        <v>4</v>
      </c>
      <c r="E48" s="40">
        <v>350</v>
      </c>
      <c r="F48" s="41">
        <f t="shared" si="0"/>
        <v>1400</v>
      </c>
    </row>
    <row r="49" spans="2:6" ht="18">
      <c r="B49" s="38" t="s">
        <v>151</v>
      </c>
      <c r="C49" s="39" t="s">
        <v>110</v>
      </c>
      <c r="D49" s="39">
        <v>12000</v>
      </c>
      <c r="E49" s="40">
        <v>90</v>
      </c>
      <c r="F49" s="41">
        <f t="shared" si="0"/>
        <v>1080000</v>
      </c>
    </row>
    <row r="50" spans="2:6" ht="18">
      <c r="B50" s="38" t="s">
        <v>152</v>
      </c>
      <c r="C50" s="39" t="s">
        <v>153</v>
      </c>
      <c r="D50" s="39">
        <v>20</v>
      </c>
      <c r="E50" s="40">
        <v>600</v>
      </c>
      <c r="F50" s="41">
        <f t="shared" si="0"/>
        <v>12000</v>
      </c>
    </row>
    <row r="51" spans="2:6" ht="18">
      <c r="B51" s="38" t="s">
        <v>154</v>
      </c>
      <c r="C51" s="39" t="s">
        <v>153</v>
      </c>
      <c r="D51" s="39">
        <v>20</v>
      </c>
      <c r="E51" s="40">
        <v>2000</v>
      </c>
      <c r="F51" s="41">
        <f t="shared" si="0"/>
        <v>40000</v>
      </c>
    </row>
    <row r="52" spans="2:6" ht="18">
      <c r="B52" s="38" t="s">
        <v>155</v>
      </c>
      <c r="C52" s="39" t="s">
        <v>153</v>
      </c>
      <c r="D52" s="39">
        <v>50</v>
      </c>
      <c r="E52" s="40">
        <v>2500</v>
      </c>
      <c r="F52" s="41">
        <f t="shared" si="0"/>
        <v>125000</v>
      </c>
    </row>
    <row r="53" spans="2:6" ht="18">
      <c r="B53" s="38" t="s">
        <v>156</v>
      </c>
      <c r="C53" s="39" t="s">
        <v>136</v>
      </c>
      <c r="D53" s="39">
        <v>300</v>
      </c>
      <c r="E53" s="40">
        <v>3100</v>
      </c>
      <c r="F53" s="41">
        <f t="shared" si="0"/>
        <v>930000</v>
      </c>
    </row>
    <row r="54" spans="2:6" ht="18">
      <c r="B54" s="38" t="s">
        <v>157</v>
      </c>
      <c r="C54" s="39" t="s">
        <v>110</v>
      </c>
      <c r="D54" s="39">
        <v>20</v>
      </c>
      <c r="E54" s="40">
        <v>2500</v>
      </c>
      <c r="F54" s="41">
        <f t="shared" si="0"/>
        <v>50000</v>
      </c>
    </row>
    <row r="55" spans="2:6" ht="18">
      <c r="B55" s="38" t="s">
        <v>158</v>
      </c>
      <c r="C55" s="39" t="s">
        <v>159</v>
      </c>
      <c r="D55" s="39">
        <v>10</v>
      </c>
      <c r="E55" s="40">
        <v>8500</v>
      </c>
      <c r="F55" s="41">
        <f t="shared" si="0"/>
        <v>85000</v>
      </c>
    </row>
    <row r="56" spans="2:6" ht="18">
      <c r="B56" s="38" t="s">
        <v>160</v>
      </c>
      <c r="C56" s="39" t="s">
        <v>110</v>
      </c>
      <c r="D56" s="39">
        <v>200</v>
      </c>
      <c r="E56" s="40">
        <v>850</v>
      </c>
      <c r="F56" s="41">
        <f t="shared" si="0"/>
        <v>170000</v>
      </c>
    </row>
    <row r="57" spans="2:6" ht="18">
      <c r="B57" s="38" t="s">
        <v>161</v>
      </c>
      <c r="C57" s="39" t="s">
        <v>110</v>
      </c>
      <c r="D57" s="39">
        <v>50</v>
      </c>
      <c r="E57" s="40">
        <v>1200</v>
      </c>
      <c r="F57" s="41">
        <f t="shared" si="0"/>
        <v>60000</v>
      </c>
    </row>
    <row r="58" spans="2:6" ht="18">
      <c r="B58" s="38" t="s">
        <v>162</v>
      </c>
      <c r="C58" s="39" t="s">
        <v>110</v>
      </c>
      <c r="D58" s="39">
        <v>30</v>
      </c>
      <c r="E58" s="40">
        <v>10000</v>
      </c>
      <c r="F58" s="41">
        <f t="shared" si="0"/>
        <v>300000</v>
      </c>
    </row>
    <row r="59" spans="2:6" ht="18">
      <c r="B59" s="38" t="s">
        <v>163</v>
      </c>
      <c r="C59" s="39" t="s">
        <v>164</v>
      </c>
      <c r="D59" s="39">
        <v>6</v>
      </c>
      <c r="E59" s="40">
        <v>10000</v>
      </c>
      <c r="F59" s="41">
        <f t="shared" si="0"/>
        <v>60000</v>
      </c>
    </row>
    <row r="60" spans="2:6" ht="18">
      <c r="B60" s="38" t="s">
        <v>165</v>
      </c>
      <c r="C60" s="39" t="s">
        <v>110</v>
      </c>
      <c r="D60" s="39">
        <v>4</v>
      </c>
      <c r="E60" s="40">
        <v>5000</v>
      </c>
      <c r="F60" s="41">
        <f t="shared" si="0"/>
        <v>20000</v>
      </c>
    </row>
    <row r="61" spans="2:6" ht="18">
      <c r="B61" s="38" t="s">
        <v>166</v>
      </c>
      <c r="C61" s="39" t="s">
        <v>110</v>
      </c>
      <c r="D61" s="39">
        <v>1</v>
      </c>
      <c r="E61" s="40">
        <v>290000</v>
      </c>
      <c r="F61" s="41">
        <f t="shared" si="0"/>
        <v>290000</v>
      </c>
    </row>
    <row r="62" spans="2:6" ht="18">
      <c r="B62" s="38" t="s">
        <v>167</v>
      </c>
      <c r="C62" s="39" t="s">
        <v>110</v>
      </c>
      <c r="D62" s="39">
        <v>18</v>
      </c>
      <c r="E62" s="40">
        <v>15000</v>
      </c>
      <c r="F62" s="41">
        <f t="shared" si="0"/>
        <v>270000</v>
      </c>
    </row>
    <row r="63" spans="2:6" ht="18">
      <c r="B63" s="38" t="s">
        <v>168</v>
      </c>
      <c r="C63" s="39" t="s">
        <v>164</v>
      </c>
      <c r="D63" s="39">
        <v>12</v>
      </c>
      <c r="E63" s="40">
        <v>7500</v>
      </c>
      <c r="F63" s="41">
        <f t="shared" si="0"/>
        <v>90000</v>
      </c>
    </row>
    <row r="64" spans="2:6" ht="18">
      <c r="B64" s="38" t="s">
        <v>169</v>
      </c>
      <c r="C64" s="39" t="s">
        <v>110</v>
      </c>
      <c r="D64" s="39">
        <v>105</v>
      </c>
      <c r="E64" s="40">
        <v>1700</v>
      </c>
      <c r="F64" s="41">
        <f t="shared" si="0"/>
        <v>178500</v>
      </c>
    </row>
    <row r="65" spans="2:6" ht="18">
      <c r="B65" s="38" t="s">
        <v>170</v>
      </c>
      <c r="C65" s="39" t="s">
        <v>171</v>
      </c>
      <c r="D65" s="39">
        <v>350</v>
      </c>
      <c r="E65" s="40">
        <v>10000</v>
      </c>
      <c r="F65" s="41">
        <f t="shared" si="0"/>
        <v>3500000</v>
      </c>
    </row>
    <row r="66" spans="2:6" ht="18">
      <c r="B66" s="38" t="s">
        <v>172</v>
      </c>
      <c r="C66" s="39" t="s">
        <v>171</v>
      </c>
      <c r="D66" s="39">
        <v>300</v>
      </c>
      <c r="E66" s="40">
        <v>11500</v>
      </c>
      <c r="F66" s="41">
        <f aca="true" t="shared" si="1" ref="F66:F97">+D66*E66</f>
        <v>3450000</v>
      </c>
    </row>
    <row r="67" spans="2:6" ht="18">
      <c r="B67" s="38" t="s">
        <v>173</v>
      </c>
      <c r="C67" s="39" t="s">
        <v>174</v>
      </c>
      <c r="D67" s="39">
        <v>24</v>
      </c>
      <c r="E67" s="40">
        <v>12000</v>
      </c>
      <c r="F67" s="41">
        <f t="shared" si="1"/>
        <v>288000</v>
      </c>
    </row>
    <row r="68" spans="2:6" ht="18">
      <c r="B68" s="38" t="s">
        <v>175</v>
      </c>
      <c r="C68" s="39" t="s">
        <v>110</v>
      </c>
      <c r="D68" s="39">
        <v>70</v>
      </c>
      <c r="E68" s="40">
        <v>4300</v>
      </c>
      <c r="F68" s="41">
        <f t="shared" si="1"/>
        <v>301000</v>
      </c>
    </row>
    <row r="69" spans="2:6" ht="18">
      <c r="B69" s="38" t="s">
        <v>176</v>
      </c>
      <c r="C69" s="39" t="s">
        <v>110</v>
      </c>
      <c r="D69" s="39">
        <v>10</v>
      </c>
      <c r="E69" s="40">
        <v>7500</v>
      </c>
      <c r="F69" s="41">
        <f t="shared" si="1"/>
        <v>75000</v>
      </c>
    </row>
    <row r="70" spans="2:6" ht="18">
      <c r="B70" s="38" t="s">
        <v>177</v>
      </c>
      <c r="C70" s="39" t="s">
        <v>110</v>
      </c>
      <c r="D70" s="39">
        <v>2</v>
      </c>
      <c r="E70" s="40">
        <v>4500</v>
      </c>
      <c r="F70" s="41">
        <f t="shared" si="1"/>
        <v>9000</v>
      </c>
    </row>
    <row r="71" spans="2:6" ht="18">
      <c r="B71" s="38" t="s">
        <v>178</v>
      </c>
      <c r="C71" s="39" t="s">
        <v>110</v>
      </c>
      <c r="D71" s="39">
        <v>30</v>
      </c>
      <c r="E71" s="40">
        <v>1300</v>
      </c>
      <c r="F71" s="41">
        <f t="shared" si="1"/>
        <v>39000</v>
      </c>
    </row>
    <row r="72" spans="2:6" ht="18">
      <c r="B72" s="38" t="s">
        <v>179</v>
      </c>
      <c r="C72" s="39" t="s">
        <v>110</v>
      </c>
      <c r="D72" s="39">
        <v>10</v>
      </c>
      <c r="E72" s="40">
        <v>900</v>
      </c>
      <c r="F72" s="41">
        <f t="shared" si="1"/>
        <v>9000</v>
      </c>
    </row>
    <row r="73" spans="2:6" ht="18">
      <c r="B73" s="38" t="s">
        <v>180</v>
      </c>
      <c r="C73" s="39" t="s">
        <v>110</v>
      </c>
      <c r="D73" s="39">
        <v>311</v>
      </c>
      <c r="E73" s="40">
        <v>100</v>
      </c>
      <c r="F73" s="41">
        <f t="shared" si="1"/>
        <v>31100</v>
      </c>
    </row>
    <row r="74" spans="2:6" ht="18">
      <c r="B74" s="38" t="s">
        <v>181</v>
      </c>
      <c r="C74" s="39" t="s">
        <v>110</v>
      </c>
      <c r="D74" s="39">
        <v>500</v>
      </c>
      <c r="E74" s="40">
        <v>150</v>
      </c>
      <c r="F74" s="41">
        <f t="shared" si="1"/>
        <v>75000</v>
      </c>
    </row>
    <row r="75" spans="2:6" ht="18">
      <c r="B75" s="38" t="s">
        <v>182</v>
      </c>
      <c r="C75" s="39" t="s">
        <v>110</v>
      </c>
      <c r="D75" s="39">
        <v>2</v>
      </c>
      <c r="E75" s="40">
        <v>5000</v>
      </c>
      <c r="F75" s="41">
        <f t="shared" si="1"/>
        <v>10000</v>
      </c>
    </row>
    <row r="76" spans="2:6" ht="18">
      <c r="B76" s="38" t="s">
        <v>183</v>
      </c>
      <c r="C76" s="39" t="s">
        <v>110</v>
      </c>
      <c r="D76" s="39">
        <v>10</v>
      </c>
      <c r="E76" s="40">
        <v>4000</v>
      </c>
      <c r="F76" s="41">
        <f t="shared" si="1"/>
        <v>40000</v>
      </c>
    </row>
    <row r="77" spans="2:6" ht="18">
      <c r="B77" s="38" t="s">
        <v>184</v>
      </c>
      <c r="C77" s="39" t="s">
        <v>110</v>
      </c>
      <c r="D77" s="39">
        <v>14</v>
      </c>
      <c r="E77" s="40">
        <v>35000</v>
      </c>
      <c r="F77" s="41">
        <f t="shared" si="1"/>
        <v>490000</v>
      </c>
    </row>
    <row r="78" spans="2:6" ht="18">
      <c r="B78" s="38" t="s">
        <v>185</v>
      </c>
      <c r="C78" s="39" t="s">
        <v>110</v>
      </c>
      <c r="D78" s="39">
        <v>14</v>
      </c>
      <c r="E78" s="40">
        <v>20000</v>
      </c>
      <c r="F78" s="41">
        <f t="shared" si="1"/>
        <v>280000</v>
      </c>
    </row>
    <row r="79" spans="2:6" ht="18">
      <c r="B79" s="38" t="s">
        <v>186</v>
      </c>
      <c r="C79" s="39" t="s">
        <v>110</v>
      </c>
      <c r="D79" s="39">
        <v>14</v>
      </c>
      <c r="E79" s="40">
        <v>15000</v>
      </c>
      <c r="F79" s="41">
        <f t="shared" si="1"/>
        <v>210000</v>
      </c>
    </row>
    <row r="80" spans="2:6" ht="18">
      <c r="B80" s="38" t="s">
        <v>187</v>
      </c>
      <c r="C80" s="39" t="s">
        <v>110</v>
      </c>
      <c r="D80" s="39">
        <v>2</v>
      </c>
      <c r="E80" s="40">
        <v>5000</v>
      </c>
      <c r="F80" s="41">
        <f t="shared" si="1"/>
        <v>10000</v>
      </c>
    </row>
    <row r="81" spans="2:6" ht="18">
      <c r="B81" s="38" t="s">
        <v>188</v>
      </c>
      <c r="C81" s="39" t="s">
        <v>110</v>
      </c>
      <c r="D81" s="39">
        <v>13</v>
      </c>
      <c r="E81" s="40">
        <v>5000</v>
      </c>
      <c r="F81" s="41">
        <f t="shared" si="1"/>
        <v>65000</v>
      </c>
    </row>
    <row r="82" spans="2:6" ht="18">
      <c r="B82" s="38" t="s">
        <v>189</v>
      </c>
      <c r="C82" s="39" t="s">
        <v>110</v>
      </c>
      <c r="D82" s="39">
        <v>13</v>
      </c>
      <c r="E82" s="40">
        <v>20000</v>
      </c>
      <c r="F82" s="41">
        <f t="shared" si="1"/>
        <v>260000</v>
      </c>
    </row>
    <row r="83" spans="2:6" ht="18">
      <c r="B83" s="38" t="s">
        <v>187</v>
      </c>
      <c r="C83" s="39" t="s">
        <v>110</v>
      </c>
      <c r="D83" s="39">
        <v>2</v>
      </c>
      <c r="E83" s="40">
        <v>5000</v>
      </c>
      <c r="F83" s="41">
        <f t="shared" si="1"/>
        <v>10000</v>
      </c>
    </row>
    <row r="84" spans="2:6" ht="18">
      <c r="B84" s="49" t="s">
        <v>190</v>
      </c>
      <c r="C84" s="50" t="s">
        <v>164</v>
      </c>
      <c r="D84" s="50">
        <v>10</v>
      </c>
      <c r="E84" s="51">
        <v>60000</v>
      </c>
      <c r="F84" s="41">
        <f t="shared" si="1"/>
        <v>600000</v>
      </c>
    </row>
    <row r="85" spans="2:6" ht="18">
      <c r="B85" s="49" t="s">
        <v>191</v>
      </c>
      <c r="C85" s="50" t="s">
        <v>164</v>
      </c>
      <c r="D85" s="50">
        <v>10</v>
      </c>
      <c r="E85" s="51">
        <v>60000</v>
      </c>
      <c r="F85" s="41">
        <f t="shared" si="1"/>
        <v>600000</v>
      </c>
    </row>
    <row r="86" spans="2:6" ht="17.25">
      <c r="B86" s="52" t="s">
        <v>192</v>
      </c>
      <c r="F86" s="53">
        <f>SUM(F34:F85)</f>
        <v>18000000</v>
      </c>
    </row>
    <row r="87" spans="2:6" ht="18">
      <c r="B87" s="54" t="s">
        <v>193</v>
      </c>
      <c r="C87" s="55"/>
      <c r="D87" s="56" t="s">
        <v>194</v>
      </c>
      <c r="E87" s="40" t="s">
        <v>194</v>
      </c>
      <c r="F87" s="41" t="s">
        <v>194</v>
      </c>
    </row>
    <row r="88" spans="2:6" ht="17.25">
      <c r="B88" s="34" t="s">
        <v>109</v>
      </c>
      <c r="C88" s="35" t="s">
        <v>110</v>
      </c>
      <c r="D88" s="35" t="s">
        <v>111</v>
      </c>
      <c r="E88" s="36" t="s">
        <v>112</v>
      </c>
      <c r="F88" s="37" t="s">
        <v>113</v>
      </c>
    </row>
    <row r="89" spans="2:6" ht="17.25">
      <c r="B89" s="38" t="s">
        <v>195</v>
      </c>
      <c r="C89" s="39" t="s">
        <v>110</v>
      </c>
      <c r="D89" s="39">
        <v>5000</v>
      </c>
      <c r="E89" s="48">
        <v>80</v>
      </c>
      <c r="F89" s="41">
        <f aca="true" t="shared" si="2" ref="F89:F95">+D89*E89</f>
        <v>400000</v>
      </c>
    </row>
    <row r="90" spans="2:6" ht="17.25">
      <c r="B90" s="38" t="s">
        <v>196</v>
      </c>
      <c r="C90" s="39" t="s">
        <v>197</v>
      </c>
      <c r="D90" s="39">
        <v>120</v>
      </c>
      <c r="E90" s="48">
        <v>3808</v>
      </c>
      <c r="F90" s="41">
        <f t="shared" si="2"/>
        <v>456960</v>
      </c>
    </row>
    <row r="91" spans="2:6" ht="17.25">
      <c r="B91" s="38" t="s">
        <v>198</v>
      </c>
      <c r="C91" s="39" t="s">
        <v>110</v>
      </c>
      <c r="D91" s="39">
        <v>520</v>
      </c>
      <c r="E91" s="48">
        <v>100</v>
      </c>
      <c r="F91" s="41">
        <f t="shared" si="2"/>
        <v>52000</v>
      </c>
    </row>
    <row r="92" spans="2:6" ht="17.25">
      <c r="B92" s="38" t="s">
        <v>199</v>
      </c>
      <c r="C92" s="50" t="s">
        <v>200</v>
      </c>
      <c r="D92" s="56">
        <v>100</v>
      </c>
      <c r="E92" s="48">
        <v>10220</v>
      </c>
      <c r="F92" s="41">
        <f t="shared" si="2"/>
        <v>1022000</v>
      </c>
    </row>
    <row r="93" spans="2:6" ht="17.25">
      <c r="B93" s="38" t="s">
        <v>201</v>
      </c>
      <c r="C93" s="57" t="s">
        <v>202</v>
      </c>
      <c r="D93" s="39">
        <v>100</v>
      </c>
      <c r="E93" s="48">
        <v>15710</v>
      </c>
      <c r="F93" s="41">
        <f t="shared" si="2"/>
        <v>1571000</v>
      </c>
    </row>
    <row r="94" spans="2:6" ht="17.25">
      <c r="B94" s="38" t="s">
        <v>203</v>
      </c>
      <c r="C94" s="57" t="s">
        <v>202</v>
      </c>
      <c r="D94" s="39">
        <v>100</v>
      </c>
      <c r="E94" s="48">
        <v>14875</v>
      </c>
      <c r="F94" s="41">
        <f t="shared" si="2"/>
        <v>1487500</v>
      </c>
    </row>
    <row r="95" spans="2:6" ht="17.25">
      <c r="B95" s="38" t="s">
        <v>204</v>
      </c>
      <c r="C95" s="57" t="s">
        <v>202</v>
      </c>
      <c r="D95" s="39">
        <v>50</v>
      </c>
      <c r="E95" s="48">
        <v>8568</v>
      </c>
      <c r="F95" s="41">
        <f t="shared" si="2"/>
        <v>428400</v>
      </c>
    </row>
    <row r="96" spans="2:6" ht="17.25">
      <c r="B96" s="38" t="s">
        <v>205</v>
      </c>
      <c r="C96" s="39" t="s">
        <v>110</v>
      </c>
      <c r="D96" s="39">
        <v>1500</v>
      </c>
      <c r="E96" s="48">
        <v>388</v>
      </c>
      <c r="F96" s="41">
        <f>+D96*E96+140</f>
        <v>582140</v>
      </c>
    </row>
    <row r="97" spans="2:6" ht="17.25">
      <c r="B97" s="52" t="s">
        <v>206</v>
      </c>
      <c r="C97" s="58"/>
      <c r="D97" s="58"/>
      <c r="E97" s="58"/>
      <c r="F97" s="59">
        <f>SUM(F89:F96)</f>
        <v>6000000</v>
      </c>
    </row>
    <row r="98" spans="2:6" ht="17.25">
      <c r="B98" s="42" t="s">
        <v>115</v>
      </c>
      <c r="C98" s="58"/>
      <c r="D98" s="58"/>
      <c r="E98" s="58"/>
      <c r="F98" s="60">
        <f>+F86+F97</f>
        <v>24000000</v>
      </c>
    </row>
    <row r="99" spans="2:6" ht="17.25">
      <c r="B99" s="58"/>
      <c r="C99" s="58"/>
      <c r="D99" s="58"/>
      <c r="E99" s="58"/>
      <c r="F99" s="60"/>
    </row>
    <row r="100" ht="17.25">
      <c r="F100" s="30"/>
    </row>
    <row r="101" spans="2:6" ht="17.25" customHeight="1">
      <c r="B101" s="31" t="s">
        <v>101</v>
      </c>
      <c r="C101" s="82" t="s">
        <v>102</v>
      </c>
      <c r="D101" s="82"/>
      <c r="E101" s="82"/>
      <c r="F101" s="82"/>
    </row>
    <row r="102" spans="2:6" ht="17.25" customHeight="1">
      <c r="B102" s="32" t="s">
        <v>116</v>
      </c>
      <c r="C102" s="83" t="s">
        <v>117</v>
      </c>
      <c r="D102" s="83"/>
      <c r="E102" s="83"/>
      <c r="F102" s="83"/>
    </row>
    <row r="103" spans="2:6" ht="32.25" customHeight="1">
      <c r="B103" s="32" t="s">
        <v>128</v>
      </c>
      <c r="C103" s="83" t="s">
        <v>129</v>
      </c>
      <c r="D103" s="83"/>
      <c r="E103" s="83"/>
      <c r="F103" s="83"/>
    </row>
    <row r="104" spans="2:6" ht="32.25" customHeight="1">
      <c r="B104" s="33" t="s">
        <v>207</v>
      </c>
      <c r="C104" s="83" t="s">
        <v>208</v>
      </c>
      <c r="D104" s="83"/>
      <c r="E104" s="83"/>
      <c r="F104" s="83"/>
    </row>
    <row r="105" spans="2:6" ht="36">
      <c r="B105" s="47" t="s">
        <v>35</v>
      </c>
      <c r="C105" s="46"/>
      <c r="D105" s="46"/>
      <c r="E105" s="46"/>
      <c r="F105" s="46"/>
    </row>
    <row r="106" spans="2:6" ht="17.25">
      <c r="B106" s="34" t="s">
        <v>109</v>
      </c>
      <c r="C106" s="35" t="s">
        <v>110</v>
      </c>
      <c r="D106" s="35" t="s">
        <v>111</v>
      </c>
      <c r="E106" s="36" t="s">
        <v>112</v>
      </c>
      <c r="F106" s="37" t="s">
        <v>113</v>
      </c>
    </row>
    <row r="107" spans="2:6" ht="36">
      <c r="B107" s="47" t="s">
        <v>35</v>
      </c>
      <c r="C107" s="39" t="s">
        <v>110</v>
      </c>
      <c r="D107" s="39">
        <v>1</v>
      </c>
      <c r="E107" s="40">
        <v>35000000</v>
      </c>
      <c r="F107" s="41">
        <f>+D107*E107</f>
        <v>35000000</v>
      </c>
    </row>
    <row r="108" spans="2:6" ht="17.25">
      <c r="B108" s="42" t="s">
        <v>115</v>
      </c>
      <c r="C108" s="58"/>
      <c r="D108" s="58"/>
      <c r="E108" s="58"/>
      <c r="F108" s="60">
        <f>+F107</f>
        <v>35000000</v>
      </c>
    </row>
    <row r="109" ht="17.25">
      <c r="F109" s="30"/>
    </row>
    <row r="110" ht="17.25">
      <c r="F110" s="30"/>
    </row>
    <row r="111" spans="2:6" ht="17.25" customHeight="1">
      <c r="B111" s="31" t="s">
        <v>101</v>
      </c>
      <c r="C111" s="82" t="s">
        <v>102</v>
      </c>
      <c r="D111" s="82"/>
      <c r="E111" s="82"/>
      <c r="F111" s="82"/>
    </row>
    <row r="112" spans="2:6" ht="17.25" customHeight="1">
      <c r="B112" s="32" t="s">
        <v>116</v>
      </c>
      <c r="C112" s="83" t="s">
        <v>117</v>
      </c>
      <c r="D112" s="83"/>
      <c r="E112" s="83"/>
      <c r="F112" s="83"/>
    </row>
    <row r="113" spans="2:6" ht="32.25" customHeight="1">
      <c r="B113" s="32" t="s">
        <v>128</v>
      </c>
      <c r="C113" s="83" t="s">
        <v>129</v>
      </c>
      <c r="D113" s="83"/>
      <c r="E113" s="83"/>
      <c r="F113" s="83"/>
    </row>
    <row r="114" spans="2:6" ht="17.25" customHeight="1">
      <c r="B114" s="61" t="s">
        <v>209</v>
      </c>
      <c r="C114" s="83" t="s">
        <v>210</v>
      </c>
      <c r="D114" s="83"/>
      <c r="E114" s="83"/>
      <c r="F114" s="83"/>
    </row>
    <row r="115" spans="2:6" ht="36">
      <c r="B115" s="47" t="s">
        <v>60</v>
      </c>
      <c r="C115" s="46"/>
      <c r="D115" s="46"/>
      <c r="E115" s="46"/>
      <c r="F115" s="46"/>
    </row>
    <row r="116" spans="2:6" ht="17.25">
      <c r="B116" s="34" t="s">
        <v>109</v>
      </c>
      <c r="C116" s="35" t="s">
        <v>110</v>
      </c>
      <c r="D116" s="35" t="s">
        <v>111</v>
      </c>
      <c r="E116" s="36" t="s">
        <v>112</v>
      </c>
      <c r="F116" s="37" t="s">
        <v>113</v>
      </c>
    </row>
    <row r="117" spans="2:6" ht="54">
      <c r="B117" s="47" t="s">
        <v>211</v>
      </c>
      <c r="C117" s="39" t="s">
        <v>110</v>
      </c>
      <c r="D117" s="39">
        <v>1</v>
      </c>
      <c r="E117" s="40">
        <f>180000000-4638000+15000000</f>
        <v>190362000</v>
      </c>
      <c r="F117" s="41">
        <f>+D117*E117</f>
        <v>190362000</v>
      </c>
    </row>
    <row r="118" spans="2:6" ht="18">
      <c r="B118" s="62" t="s">
        <v>212</v>
      </c>
      <c r="C118" s="63"/>
      <c r="D118" s="56" t="s">
        <v>194</v>
      </c>
      <c r="E118" s="40" t="s">
        <v>194</v>
      </c>
      <c r="F118" s="64" t="s">
        <v>194</v>
      </c>
    </row>
    <row r="119" spans="2:6" ht="18">
      <c r="B119" s="49" t="s">
        <v>213</v>
      </c>
      <c r="C119" s="65" t="s">
        <v>110</v>
      </c>
      <c r="D119" s="65">
        <v>1</v>
      </c>
      <c r="E119" s="66">
        <f>+95000+16000</f>
        <v>111000</v>
      </c>
      <c r="F119" s="41">
        <f aca="true" t="shared" si="3" ref="F119:F132">+D119*E119</f>
        <v>111000</v>
      </c>
    </row>
    <row r="120" spans="2:6" ht="18">
      <c r="B120" s="38" t="s">
        <v>214</v>
      </c>
      <c r="C120" s="39" t="s">
        <v>110</v>
      </c>
      <c r="D120" s="39">
        <v>5</v>
      </c>
      <c r="E120" s="40">
        <v>48000</v>
      </c>
      <c r="F120" s="41">
        <f t="shared" si="3"/>
        <v>240000</v>
      </c>
    </row>
    <row r="121" spans="2:6" ht="18">
      <c r="B121" s="38" t="s">
        <v>215</v>
      </c>
      <c r="C121" s="39" t="s">
        <v>110</v>
      </c>
      <c r="D121" s="39">
        <v>5</v>
      </c>
      <c r="E121" s="40">
        <v>48000</v>
      </c>
      <c r="F121" s="41">
        <f t="shared" si="3"/>
        <v>240000</v>
      </c>
    </row>
    <row r="122" spans="2:6" ht="18">
      <c r="B122" s="38" t="s">
        <v>216</v>
      </c>
      <c r="C122" s="39" t="s">
        <v>110</v>
      </c>
      <c r="D122" s="39">
        <v>1</v>
      </c>
      <c r="E122" s="40">
        <v>105000</v>
      </c>
      <c r="F122" s="41">
        <f t="shared" si="3"/>
        <v>105000</v>
      </c>
    </row>
    <row r="123" spans="2:6" ht="18">
      <c r="B123" s="38" t="s">
        <v>217</v>
      </c>
      <c r="C123" s="39" t="s">
        <v>110</v>
      </c>
      <c r="D123" s="39">
        <v>2</v>
      </c>
      <c r="E123" s="40">
        <v>127000</v>
      </c>
      <c r="F123" s="41">
        <f t="shared" si="3"/>
        <v>254000</v>
      </c>
    </row>
    <row r="124" spans="2:6" ht="18">
      <c r="B124" s="38" t="s">
        <v>218</v>
      </c>
      <c r="C124" s="39" t="s">
        <v>110</v>
      </c>
      <c r="D124" s="39">
        <v>2</v>
      </c>
      <c r="E124" s="40">
        <v>138000</v>
      </c>
      <c r="F124" s="41">
        <f t="shared" si="3"/>
        <v>276000</v>
      </c>
    </row>
    <row r="125" spans="2:6" ht="18">
      <c r="B125" s="38" t="s">
        <v>219</v>
      </c>
      <c r="C125" s="39" t="s">
        <v>110</v>
      </c>
      <c r="D125" s="39">
        <v>22</v>
      </c>
      <c r="E125" s="40">
        <v>13500</v>
      </c>
      <c r="F125" s="41">
        <f t="shared" si="3"/>
        <v>297000</v>
      </c>
    </row>
    <row r="126" spans="2:6" ht="18">
      <c r="B126" s="49" t="s">
        <v>220</v>
      </c>
      <c r="C126" s="65" t="s">
        <v>110</v>
      </c>
      <c r="D126" s="65">
        <v>7</v>
      </c>
      <c r="E126" s="66">
        <v>39800</v>
      </c>
      <c r="F126" s="41">
        <f t="shared" si="3"/>
        <v>278600</v>
      </c>
    </row>
    <row r="127" spans="2:6" ht="18">
      <c r="B127" s="38" t="s">
        <v>221</v>
      </c>
      <c r="C127" s="39" t="s">
        <v>110</v>
      </c>
      <c r="D127" s="39">
        <v>3</v>
      </c>
      <c r="E127" s="40">
        <v>39800</v>
      </c>
      <c r="F127" s="41">
        <f t="shared" si="3"/>
        <v>119400</v>
      </c>
    </row>
    <row r="128" spans="2:6" ht="18">
      <c r="B128" s="38" t="s">
        <v>222</v>
      </c>
      <c r="C128" s="39" t="s">
        <v>110</v>
      </c>
      <c r="D128" s="39">
        <v>7</v>
      </c>
      <c r="E128" s="40">
        <v>39800</v>
      </c>
      <c r="F128" s="41">
        <f t="shared" si="3"/>
        <v>278600</v>
      </c>
    </row>
    <row r="129" spans="2:6" ht="18">
      <c r="B129" s="38" t="s">
        <v>223</v>
      </c>
      <c r="C129" s="39" t="s">
        <v>110</v>
      </c>
      <c r="D129" s="39">
        <v>20</v>
      </c>
      <c r="E129" s="40">
        <v>18000</v>
      </c>
      <c r="F129" s="41">
        <f t="shared" si="3"/>
        <v>360000</v>
      </c>
    </row>
    <row r="130" spans="2:6" ht="18">
      <c r="B130" s="38" t="s">
        <v>224</v>
      </c>
      <c r="C130" s="39" t="s">
        <v>110</v>
      </c>
      <c r="D130" s="39">
        <v>11</v>
      </c>
      <c r="E130" s="40">
        <v>74000</v>
      </c>
      <c r="F130" s="41">
        <f t="shared" si="3"/>
        <v>814000</v>
      </c>
    </row>
    <row r="131" spans="2:6" ht="18">
      <c r="B131" s="38" t="s">
        <v>225</v>
      </c>
      <c r="C131" s="39" t="s">
        <v>110</v>
      </c>
      <c r="D131" s="39">
        <v>12</v>
      </c>
      <c r="E131" s="40">
        <v>79000</v>
      </c>
      <c r="F131" s="41">
        <f t="shared" si="3"/>
        <v>948000</v>
      </c>
    </row>
    <row r="132" spans="2:6" ht="18">
      <c r="B132" s="38" t="s">
        <v>226</v>
      </c>
      <c r="C132" s="39" t="s">
        <v>110</v>
      </c>
      <c r="D132" s="39">
        <v>18</v>
      </c>
      <c r="E132" s="40">
        <v>39800</v>
      </c>
      <c r="F132" s="41">
        <f t="shared" si="3"/>
        <v>716400</v>
      </c>
    </row>
    <row r="133" ht="17.25">
      <c r="F133" s="53">
        <f>SUM(F119:F132)</f>
        <v>5038000</v>
      </c>
    </row>
    <row r="134" spans="2:7" ht="17.25">
      <c r="B134" s="42" t="s">
        <v>115</v>
      </c>
      <c r="C134" s="58"/>
      <c r="D134" s="58"/>
      <c r="E134" s="58"/>
      <c r="F134" s="60">
        <f>+F133+F117</f>
        <v>195400000</v>
      </c>
      <c r="G134" s="67">
        <f>+F134+F108+F98</f>
        <v>254400000</v>
      </c>
    </row>
    <row r="135" ht="17.25">
      <c r="F135" s="30"/>
    </row>
    <row r="136" spans="2:6" ht="17.25" customHeight="1">
      <c r="B136" s="31" t="s">
        <v>101</v>
      </c>
      <c r="C136" s="82" t="s">
        <v>102</v>
      </c>
      <c r="D136" s="82"/>
      <c r="E136" s="82"/>
      <c r="F136" s="82"/>
    </row>
    <row r="137" spans="2:6" ht="17.25" customHeight="1">
      <c r="B137" s="68" t="s">
        <v>227</v>
      </c>
      <c r="C137" s="83" t="s">
        <v>228</v>
      </c>
      <c r="D137" s="83"/>
      <c r="E137" s="83"/>
      <c r="F137" s="83"/>
    </row>
    <row r="138" spans="2:6" ht="17.25" customHeight="1">
      <c r="B138" s="32" t="s">
        <v>229</v>
      </c>
      <c r="C138" s="83" t="s">
        <v>230</v>
      </c>
      <c r="D138" s="83"/>
      <c r="E138" s="83"/>
      <c r="F138" s="83"/>
    </row>
    <row r="139" spans="2:6" ht="17.25" customHeight="1">
      <c r="B139" s="33" t="s">
        <v>231</v>
      </c>
      <c r="C139" s="83" t="s">
        <v>230</v>
      </c>
      <c r="D139" s="83"/>
      <c r="E139" s="83"/>
      <c r="F139" s="83"/>
    </row>
    <row r="140" spans="2:6" ht="54">
      <c r="B140" s="47" t="s">
        <v>232</v>
      </c>
      <c r="C140" s="46"/>
      <c r="D140" s="46"/>
      <c r="E140" s="46"/>
      <c r="F140" s="46"/>
    </row>
    <row r="141" spans="2:6" ht="17.25">
      <c r="B141" s="34" t="s">
        <v>109</v>
      </c>
      <c r="C141" s="35" t="s">
        <v>110</v>
      </c>
      <c r="D141" s="35" t="s">
        <v>111</v>
      </c>
      <c r="E141" s="36" t="s">
        <v>112</v>
      </c>
      <c r="F141" s="37" t="s">
        <v>113</v>
      </c>
    </row>
    <row r="142" spans="2:6" ht="18">
      <c r="B142" s="47" t="s">
        <v>65</v>
      </c>
      <c r="C142" s="39" t="s">
        <v>110</v>
      </c>
      <c r="D142" s="39">
        <v>1</v>
      </c>
      <c r="E142" s="40">
        <v>12260565</v>
      </c>
      <c r="F142" s="41">
        <f>+D142*E142</f>
        <v>12260565</v>
      </c>
    </row>
    <row r="143" spans="2:6" ht="17.25">
      <c r="B143" s="42" t="s">
        <v>115</v>
      </c>
      <c r="C143" s="58"/>
      <c r="D143" s="58"/>
      <c r="E143" s="58"/>
      <c r="F143" s="60">
        <f>+F142</f>
        <v>12260565</v>
      </c>
    </row>
    <row r="144" ht="17.25">
      <c r="F144" s="30"/>
    </row>
    <row r="145" ht="17.25">
      <c r="F145" s="30"/>
    </row>
    <row r="146" ht="17.25">
      <c r="F146" s="30"/>
    </row>
    <row r="147" spans="2:6" ht="17.25" customHeight="1">
      <c r="B147" s="31" t="s">
        <v>101</v>
      </c>
      <c r="C147" s="82" t="s">
        <v>102</v>
      </c>
      <c r="D147" s="82"/>
      <c r="E147" s="82"/>
      <c r="F147" s="82"/>
    </row>
    <row r="148" spans="2:6" ht="17.25" customHeight="1">
      <c r="B148" s="68" t="s">
        <v>227</v>
      </c>
      <c r="C148" s="83" t="s">
        <v>228</v>
      </c>
      <c r="D148" s="83"/>
      <c r="E148" s="83"/>
      <c r="F148" s="83"/>
    </row>
    <row r="149" spans="2:6" ht="49.5" customHeight="1">
      <c r="B149" s="32" t="s">
        <v>233</v>
      </c>
      <c r="C149" s="83" t="s">
        <v>234</v>
      </c>
      <c r="D149" s="83"/>
      <c r="E149" s="83"/>
      <c r="F149" s="83"/>
    </row>
    <row r="150" spans="2:6" ht="17.25" customHeight="1">
      <c r="B150" s="33" t="s">
        <v>235</v>
      </c>
      <c r="C150" s="83" t="s">
        <v>236</v>
      </c>
      <c r="D150" s="83"/>
      <c r="E150" s="83"/>
      <c r="F150" s="83"/>
    </row>
    <row r="151" spans="2:6" ht="18">
      <c r="B151" s="47" t="s">
        <v>58</v>
      </c>
      <c r="C151" s="46"/>
      <c r="D151" s="46"/>
      <c r="E151" s="46"/>
      <c r="F151" s="46"/>
    </row>
    <row r="152" spans="2:6" ht="17.25">
      <c r="B152" s="34" t="s">
        <v>109</v>
      </c>
      <c r="C152" s="35" t="s">
        <v>110</v>
      </c>
      <c r="D152" s="35" t="s">
        <v>111</v>
      </c>
      <c r="E152" s="36" t="s">
        <v>112</v>
      </c>
      <c r="F152" s="37" t="s">
        <v>113</v>
      </c>
    </row>
    <row r="153" spans="2:6" ht="18">
      <c r="B153" s="47" t="s">
        <v>58</v>
      </c>
      <c r="C153" s="39" t="s">
        <v>110</v>
      </c>
      <c r="D153" s="39">
        <v>1</v>
      </c>
      <c r="E153" s="40">
        <v>20000000</v>
      </c>
      <c r="F153" s="41">
        <f>+D153*E153</f>
        <v>20000000</v>
      </c>
    </row>
    <row r="154" spans="2:7" ht="17.25">
      <c r="B154" s="42" t="s">
        <v>115</v>
      </c>
      <c r="C154" s="58"/>
      <c r="D154" s="58"/>
      <c r="E154" s="58"/>
      <c r="F154" s="60">
        <f>+F153</f>
        <v>20000000</v>
      </c>
      <c r="G154" s="69" t="s">
        <v>237</v>
      </c>
    </row>
    <row r="155" ht="17.25">
      <c r="F155" s="30"/>
    </row>
    <row r="156" ht="17.25">
      <c r="F156" s="30"/>
    </row>
    <row r="157" spans="2:6" ht="17.25" customHeight="1">
      <c r="B157" s="31" t="s">
        <v>101</v>
      </c>
      <c r="C157" s="82" t="s">
        <v>102</v>
      </c>
      <c r="D157" s="82"/>
      <c r="E157" s="82"/>
      <c r="F157" s="82"/>
    </row>
    <row r="158" spans="2:6" ht="17.25" customHeight="1">
      <c r="B158" s="68" t="s">
        <v>227</v>
      </c>
      <c r="C158" s="83" t="s">
        <v>228</v>
      </c>
      <c r="D158" s="83"/>
      <c r="E158" s="83"/>
      <c r="F158" s="83"/>
    </row>
    <row r="159" spans="2:6" ht="49.5" customHeight="1">
      <c r="B159" s="32" t="s">
        <v>233</v>
      </c>
      <c r="C159" s="83" t="s">
        <v>234</v>
      </c>
      <c r="D159" s="83"/>
      <c r="E159" s="83"/>
      <c r="F159" s="83"/>
    </row>
    <row r="160" spans="2:6" ht="17.25" customHeight="1">
      <c r="B160" s="33" t="s">
        <v>238</v>
      </c>
      <c r="C160" s="83" t="s">
        <v>239</v>
      </c>
      <c r="D160" s="83"/>
      <c r="E160" s="83"/>
      <c r="F160" s="83"/>
    </row>
    <row r="161" spans="2:6" ht="18">
      <c r="B161" s="47" t="s">
        <v>240</v>
      </c>
      <c r="C161" s="46"/>
      <c r="D161" s="46"/>
      <c r="E161" s="46"/>
      <c r="F161" s="46"/>
    </row>
    <row r="162" spans="2:6" ht="17.25">
      <c r="B162" s="34" t="s">
        <v>109</v>
      </c>
      <c r="C162" s="35" t="s">
        <v>110</v>
      </c>
      <c r="D162" s="35" t="s">
        <v>111</v>
      </c>
      <c r="E162" s="36" t="s">
        <v>112</v>
      </c>
      <c r="F162" s="37" t="s">
        <v>113</v>
      </c>
    </row>
    <row r="163" spans="2:7" ht="18">
      <c r="B163" s="47" t="s">
        <v>241</v>
      </c>
      <c r="C163" s="39" t="s">
        <v>110</v>
      </c>
      <c r="D163" s="39">
        <v>1</v>
      </c>
      <c r="E163" s="40">
        <v>8000000</v>
      </c>
      <c r="F163" s="41">
        <f>+D163*E163</f>
        <v>8000000</v>
      </c>
      <c r="G163" s="27" t="s">
        <v>242</v>
      </c>
    </row>
    <row r="164" spans="2:6" ht="17.25">
      <c r="B164" s="42" t="s">
        <v>115</v>
      </c>
      <c r="C164" s="58"/>
      <c r="D164" s="58"/>
      <c r="E164" s="58"/>
      <c r="F164" s="60">
        <f>+F163</f>
        <v>8000000</v>
      </c>
    </row>
    <row r="165" ht="17.25">
      <c r="F165" s="30"/>
    </row>
    <row r="166" ht="17.25">
      <c r="F166" s="30"/>
    </row>
    <row r="167" spans="2:6" ht="17.25" customHeight="1">
      <c r="B167" s="31" t="s">
        <v>101</v>
      </c>
      <c r="C167" s="82" t="s">
        <v>102</v>
      </c>
      <c r="D167" s="82"/>
      <c r="E167" s="82"/>
      <c r="F167" s="82"/>
    </row>
    <row r="168" spans="2:6" ht="17.25" customHeight="1">
      <c r="B168" s="68" t="s">
        <v>227</v>
      </c>
      <c r="C168" s="83" t="s">
        <v>228</v>
      </c>
      <c r="D168" s="83"/>
      <c r="E168" s="83"/>
      <c r="F168" s="83"/>
    </row>
    <row r="169" spans="2:6" ht="32.25" customHeight="1">
      <c r="B169" s="32" t="s">
        <v>243</v>
      </c>
      <c r="C169" s="83" t="s">
        <v>244</v>
      </c>
      <c r="D169" s="83"/>
      <c r="E169" s="83"/>
      <c r="F169" s="83"/>
    </row>
    <row r="170" spans="2:6" ht="32.25" customHeight="1">
      <c r="B170" s="33" t="s">
        <v>245</v>
      </c>
      <c r="C170" s="83" t="s">
        <v>246</v>
      </c>
      <c r="D170" s="83"/>
      <c r="E170" s="83"/>
      <c r="F170" s="83"/>
    </row>
    <row r="171" spans="2:6" ht="18">
      <c r="B171" s="47" t="s">
        <v>52</v>
      </c>
      <c r="C171" s="46"/>
      <c r="D171" s="46"/>
      <c r="E171" s="46"/>
      <c r="F171" s="46"/>
    </row>
    <row r="172" spans="2:6" ht="17.25">
      <c r="B172" s="34" t="s">
        <v>109</v>
      </c>
      <c r="C172" s="35" t="s">
        <v>110</v>
      </c>
      <c r="D172" s="35" t="s">
        <v>111</v>
      </c>
      <c r="E172" s="36" t="s">
        <v>112</v>
      </c>
      <c r="F172" s="37" t="s">
        <v>113</v>
      </c>
    </row>
    <row r="173" spans="2:6" ht="18">
      <c r="B173" s="47" t="s">
        <v>52</v>
      </c>
      <c r="C173" s="39" t="s">
        <v>110</v>
      </c>
      <c r="D173" s="39">
        <v>1</v>
      </c>
      <c r="E173" s="40">
        <v>100745435</v>
      </c>
      <c r="F173" s="41">
        <f>+D173*E173</f>
        <v>100745435</v>
      </c>
    </row>
    <row r="174" spans="2:6" ht="17.25">
      <c r="B174" s="42" t="s">
        <v>115</v>
      </c>
      <c r="C174" s="58"/>
      <c r="D174" s="58"/>
      <c r="E174" s="58"/>
      <c r="F174" s="60">
        <f>+F173</f>
        <v>100745435</v>
      </c>
    </row>
    <row r="175" ht="17.25">
      <c r="F175" s="30"/>
    </row>
    <row r="176" ht="17.25">
      <c r="F176" s="30"/>
    </row>
    <row r="177" spans="2:6" ht="17.25" customHeight="1">
      <c r="B177" s="31" t="s">
        <v>101</v>
      </c>
      <c r="C177" s="82" t="s">
        <v>102</v>
      </c>
      <c r="D177" s="82"/>
      <c r="E177" s="82"/>
      <c r="F177" s="82"/>
    </row>
    <row r="178" spans="2:6" ht="17.25" customHeight="1">
      <c r="B178" s="68" t="s">
        <v>227</v>
      </c>
      <c r="C178" s="83" t="s">
        <v>228</v>
      </c>
      <c r="D178" s="83"/>
      <c r="E178" s="83"/>
      <c r="F178" s="83"/>
    </row>
    <row r="179" spans="2:6" ht="32.25" customHeight="1">
      <c r="B179" s="32" t="s">
        <v>243</v>
      </c>
      <c r="C179" s="83" t="s">
        <v>244</v>
      </c>
      <c r="D179" s="83"/>
      <c r="E179" s="83"/>
      <c r="F179" s="83"/>
    </row>
    <row r="180" spans="2:6" ht="17.25" customHeight="1">
      <c r="B180" s="33" t="s">
        <v>247</v>
      </c>
      <c r="C180" s="83" t="s">
        <v>248</v>
      </c>
      <c r="D180" s="83"/>
      <c r="E180" s="83"/>
      <c r="F180" s="83"/>
    </row>
    <row r="181" spans="2:6" ht="18">
      <c r="B181" s="47" t="s">
        <v>249</v>
      </c>
      <c r="C181" s="46"/>
      <c r="D181" s="46"/>
      <c r="E181" s="46"/>
      <c r="F181" s="46"/>
    </row>
    <row r="182" spans="2:6" ht="17.25">
      <c r="B182" s="34" t="s">
        <v>109</v>
      </c>
      <c r="C182" s="35" t="s">
        <v>110</v>
      </c>
      <c r="D182" s="35" t="s">
        <v>111</v>
      </c>
      <c r="E182" s="36" t="s">
        <v>112</v>
      </c>
      <c r="F182" s="37" t="s">
        <v>113</v>
      </c>
    </row>
    <row r="183" spans="2:6" ht="18">
      <c r="B183" s="47" t="s">
        <v>249</v>
      </c>
      <c r="C183" s="39" t="s">
        <v>110</v>
      </c>
      <c r="D183" s="39">
        <v>1</v>
      </c>
      <c r="E183" s="40">
        <v>32000000</v>
      </c>
      <c r="F183" s="41">
        <f>+D183*E183</f>
        <v>32000000</v>
      </c>
    </row>
    <row r="184" spans="2:6" ht="17.25">
      <c r="B184" s="42" t="s">
        <v>115</v>
      </c>
      <c r="C184" s="58"/>
      <c r="D184" s="58"/>
      <c r="E184" s="58"/>
      <c r="F184" s="60">
        <f>+F183</f>
        <v>32000000</v>
      </c>
    </row>
    <row r="185" ht="17.25">
      <c r="F185" s="30"/>
    </row>
    <row r="186" ht="17.25">
      <c r="F186" s="30"/>
    </row>
    <row r="187" ht="17.25">
      <c r="F187" s="30"/>
    </row>
    <row r="188" spans="2:6" ht="17.25" customHeight="1">
      <c r="B188" s="31" t="s">
        <v>101</v>
      </c>
      <c r="C188" s="82" t="s">
        <v>102</v>
      </c>
      <c r="D188" s="82"/>
      <c r="E188" s="82"/>
      <c r="F188" s="82"/>
    </row>
    <row r="189" spans="2:6" ht="17.25" customHeight="1">
      <c r="B189" s="68" t="s">
        <v>227</v>
      </c>
      <c r="C189" s="83" t="s">
        <v>228</v>
      </c>
      <c r="D189" s="83"/>
      <c r="E189" s="83"/>
      <c r="F189" s="83"/>
    </row>
    <row r="190" spans="2:6" ht="17.25" customHeight="1">
      <c r="B190" s="32" t="s">
        <v>250</v>
      </c>
      <c r="C190" s="83" t="s">
        <v>251</v>
      </c>
      <c r="D190" s="83"/>
      <c r="E190" s="83"/>
      <c r="F190" s="83"/>
    </row>
    <row r="191" spans="2:6" ht="17.25" customHeight="1">
      <c r="B191" s="70" t="s">
        <v>252</v>
      </c>
      <c r="C191" s="83" t="s">
        <v>253</v>
      </c>
      <c r="D191" s="83"/>
      <c r="E191" s="83"/>
      <c r="F191" s="83"/>
    </row>
    <row r="192" spans="2:6" ht="17.25" customHeight="1">
      <c r="B192" s="70" t="s">
        <v>254</v>
      </c>
      <c r="C192" s="83" t="s">
        <v>255</v>
      </c>
      <c r="D192" s="83"/>
      <c r="E192" s="83"/>
      <c r="F192" s="83"/>
    </row>
    <row r="193" spans="2:6" ht="36">
      <c r="B193" s="71" t="s">
        <v>95</v>
      </c>
      <c r="C193" s="46"/>
      <c r="D193" s="46"/>
      <c r="E193" s="46"/>
      <c r="F193" s="46"/>
    </row>
    <row r="194" spans="2:6" ht="17.25">
      <c r="B194" s="34" t="s">
        <v>109</v>
      </c>
      <c r="C194" s="35" t="s">
        <v>110</v>
      </c>
      <c r="D194" s="35" t="s">
        <v>111</v>
      </c>
      <c r="E194" s="36" t="s">
        <v>112</v>
      </c>
      <c r="F194" s="37" t="s">
        <v>113</v>
      </c>
    </row>
    <row r="195" spans="2:11" ht="17.25">
      <c r="B195" s="38" t="s">
        <v>256</v>
      </c>
      <c r="C195" s="39"/>
      <c r="D195" s="39">
        <v>8</v>
      </c>
      <c r="E195" s="72">
        <v>23787500</v>
      </c>
      <c r="F195" s="41">
        <f>+D195*E195</f>
        <v>190300000</v>
      </c>
      <c r="H195" s="27">
        <v>8</v>
      </c>
      <c r="I195" s="27" t="e">
        <f>+#REF!/H195</f>
        <v>#REF!</v>
      </c>
      <c r="J195" s="27">
        <v>10</v>
      </c>
      <c r="K195" s="27" t="e">
        <f>+I195*10</f>
        <v>#REF!</v>
      </c>
    </row>
    <row r="196" spans="2:6" ht="17.25">
      <c r="B196" s="38" t="s">
        <v>257</v>
      </c>
      <c r="C196" s="39"/>
      <c r="D196" s="39">
        <v>8</v>
      </c>
      <c r="E196" s="72">
        <v>20837500</v>
      </c>
      <c r="F196" s="41">
        <f>+D196*E196</f>
        <v>166700000</v>
      </c>
    </row>
    <row r="197" spans="2:6" ht="17.25">
      <c r="B197" s="42" t="s">
        <v>115</v>
      </c>
      <c r="C197" s="58"/>
      <c r="D197" s="58"/>
      <c r="E197" s="58"/>
      <c r="F197" s="60">
        <f>+F195+F196</f>
        <v>357000000</v>
      </c>
    </row>
    <row r="198" ht="17.25">
      <c r="F198" s="30"/>
    </row>
    <row r="199" ht="17.25">
      <c r="F199" s="30"/>
    </row>
    <row r="200" spans="2:6" ht="17.25" customHeight="1">
      <c r="B200" s="31" t="s">
        <v>101</v>
      </c>
      <c r="C200" s="82" t="s">
        <v>102</v>
      </c>
      <c r="D200" s="82"/>
      <c r="E200" s="82"/>
      <c r="F200" s="82"/>
    </row>
    <row r="201" spans="2:6" ht="17.25" customHeight="1">
      <c r="B201" s="68" t="s">
        <v>227</v>
      </c>
      <c r="C201" s="83" t="s">
        <v>258</v>
      </c>
      <c r="D201" s="83"/>
      <c r="E201" s="83"/>
      <c r="F201" s="83"/>
    </row>
    <row r="202" spans="2:6" ht="17.25" customHeight="1">
      <c r="B202" s="32" t="s">
        <v>250</v>
      </c>
      <c r="C202" s="83" t="s">
        <v>251</v>
      </c>
      <c r="D202" s="83"/>
      <c r="E202" s="83"/>
      <c r="F202" s="83"/>
    </row>
    <row r="203" spans="2:6" ht="17.25" customHeight="1">
      <c r="B203" s="70" t="s">
        <v>259</v>
      </c>
      <c r="C203" s="83" t="s">
        <v>260</v>
      </c>
      <c r="D203" s="83"/>
      <c r="E203" s="83"/>
      <c r="F203" s="83"/>
    </row>
    <row r="204" spans="2:6" ht="32.25" customHeight="1">
      <c r="B204" s="70" t="s">
        <v>261</v>
      </c>
      <c r="C204" s="83" t="s">
        <v>262</v>
      </c>
      <c r="D204" s="83"/>
      <c r="E204" s="83"/>
      <c r="F204" s="83"/>
    </row>
    <row r="205" spans="2:6" ht="17.25" customHeight="1">
      <c r="B205" s="83" t="s">
        <v>260</v>
      </c>
      <c r="C205" s="83"/>
      <c r="D205" s="83"/>
      <c r="E205" s="83"/>
      <c r="F205" s="46"/>
    </row>
    <row r="206" spans="2:6" ht="17.25">
      <c r="B206" s="34" t="s">
        <v>109</v>
      </c>
      <c r="C206" s="35" t="s">
        <v>110</v>
      </c>
      <c r="D206" s="35" t="s">
        <v>111</v>
      </c>
      <c r="E206" s="36" t="s">
        <v>112</v>
      </c>
      <c r="F206" s="37" t="s">
        <v>113</v>
      </c>
    </row>
    <row r="207" spans="2:6" ht="36">
      <c r="B207" s="47" t="s">
        <v>91</v>
      </c>
      <c r="C207" s="39"/>
      <c r="D207" s="39"/>
      <c r="E207" s="72"/>
      <c r="F207" s="41">
        <f>+66000000-18430000</f>
        <v>47570000</v>
      </c>
    </row>
    <row r="208" spans="2:6" ht="18">
      <c r="B208" s="47" t="s">
        <v>263</v>
      </c>
      <c r="C208" s="39"/>
      <c r="D208" s="39"/>
      <c r="E208" s="72"/>
      <c r="F208" s="41">
        <v>18430000</v>
      </c>
    </row>
    <row r="209" spans="2:6" ht="18">
      <c r="B209" s="47" t="s">
        <v>90</v>
      </c>
      <c r="C209" s="39"/>
      <c r="D209" s="39"/>
      <c r="E209" s="72"/>
      <c r="F209" s="41">
        <v>64000000</v>
      </c>
    </row>
    <row r="210" spans="2:6" ht="18">
      <c r="B210" s="47" t="s">
        <v>72</v>
      </c>
      <c r="C210" s="39"/>
      <c r="D210" s="39"/>
      <c r="E210" s="72"/>
      <c r="F210" s="41">
        <v>5000000</v>
      </c>
    </row>
    <row r="211" spans="2:6" ht="36">
      <c r="B211" s="47" t="s">
        <v>43</v>
      </c>
      <c r="C211" s="39"/>
      <c r="D211" s="39"/>
      <c r="E211" s="72"/>
      <c r="F211" s="73">
        <v>1000000</v>
      </c>
    </row>
    <row r="212" spans="2:6" ht="17.25">
      <c r="B212" s="74" t="s">
        <v>264</v>
      </c>
      <c r="C212" s="75"/>
      <c r="D212" s="75"/>
      <c r="E212" s="76"/>
      <c r="F212" s="77">
        <f>SUM(F207:F211)</f>
        <v>136000000</v>
      </c>
    </row>
    <row r="213" spans="2:6" ht="54">
      <c r="B213" s="47" t="s">
        <v>262</v>
      </c>
      <c r="C213" s="39"/>
      <c r="D213" s="39"/>
      <c r="E213" s="72"/>
      <c r="F213" s="73"/>
    </row>
    <row r="214" spans="2:6" ht="17.25">
      <c r="B214" s="74" t="s">
        <v>264</v>
      </c>
      <c r="C214" s="75"/>
      <c r="D214" s="75"/>
      <c r="E214" s="76"/>
      <c r="F214" s="77"/>
    </row>
    <row r="215" spans="2:6" ht="36">
      <c r="B215" s="47" t="s">
        <v>265</v>
      </c>
      <c r="C215" s="39"/>
      <c r="D215" s="39"/>
      <c r="E215" s="72"/>
      <c r="F215" s="41">
        <v>29000000</v>
      </c>
    </row>
    <row r="216" spans="2:6" ht="36">
      <c r="B216" s="47" t="s">
        <v>89</v>
      </c>
      <c r="C216" s="39"/>
      <c r="D216" s="39"/>
      <c r="E216" s="72"/>
      <c r="F216" s="41">
        <f>+3000000+126624</f>
        <v>3126624</v>
      </c>
    </row>
    <row r="217" spans="2:6" ht="18">
      <c r="B217" s="47" t="s">
        <v>68</v>
      </c>
      <c r="C217" s="39"/>
      <c r="D217" s="39"/>
      <c r="E217" s="72"/>
      <c r="F217" s="41">
        <v>17000000</v>
      </c>
    </row>
    <row r="218" spans="2:6" ht="17.25">
      <c r="B218" s="74" t="s">
        <v>264</v>
      </c>
      <c r="C218" s="75"/>
      <c r="D218" s="75"/>
      <c r="E218" s="76"/>
      <c r="F218" s="64">
        <f>SUM(F214:F217)</f>
        <v>49126624</v>
      </c>
    </row>
    <row r="219" spans="2:6" ht="17.25">
      <c r="B219" s="78" t="s">
        <v>266</v>
      </c>
      <c r="C219" s="75"/>
      <c r="D219" s="75"/>
      <c r="E219" s="76"/>
      <c r="F219" s="64">
        <f>+F218+F212</f>
        <v>185126624</v>
      </c>
    </row>
    <row r="220" spans="2:6" ht="17.25">
      <c r="B220" s="78"/>
      <c r="C220" s="75"/>
      <c r="D220" s="75"/>
      <c r="E220" s="76"/>
      <c r="F220" s="77"/>
    </row>
    <row r="221" spans="2:6" ht="17.25" customHeight="1">
      <c r="B221" s="68" t="s">
        <v>267</v>
      </c>
      <c r="C221" s="83" t="s">
        <v>268</v>
      </c>
      <c r="D221" s="83"/>
      <c r="E221" s="83"/>
      <c r="F221" s="83"/>
    </row>
    <row r="222" spans="2:6" ht="17.25" customHeight="1">
      <c r="B222" s="70" t="s">
        <v>269</v>
      </c>
      <c r="C222" s="83" t="s">
        <v>270</v>
      </c>
      <c r="D222" s="83"/>
      <c r="E222" s="83"/>
      <c r="F222" s="83"/>
    </row>
    <row r="223" spans="2:6" ht="17.25" customHeight="1">
      <c r="B223" s="70" t="s">
        <v>271</v>
      </c>
      <c r="C223" s="83" t="s">
        <v>272</v>
      </c>
      <c r="D223" s="83"/>
      <c r="E223" s="83"/>
      <c r="F223" s="83"/>
    </row>
    <row r="224" spans="2:6" ht="17.25" customHeight="1">
      <c r="B224" s="70" t="s">
        <v>273</v>
      </c>
      <c r="C224" s="83" t="s">
        <v>274</v>
      </c>
      <c r="D224" s="83"/>
      <c r="E224" s="83"/>
      <c r="F224" s="83"/>
    </row>
    <row r="225" spans="2:6" ht="17.25" customHeight="1">
      <c r="B225" s="83" t="s">
        <v>270</v>
      </c>
      <c r="C225" s="83"/>
      <c r="D225" s="83"/>
      <c r="E225" s="83"/>
      <c r="F225" s="46"/>
    </row>
    <row r="226" spans="2:6" ht="17.25">
      <c r="B226" s="34" t="s">
        <v>109</v>
      </c>
      <c r="C226" s="35" t="s">
        <v>110</v>
      </c>
      <c r="D226" s="35" t="s">
        <v>111</v>
      </c>
      <c r="E226" s="36" t="s">
        <v>112</v>
      </c>
      <c r="F226" s="37" t="s">
        <v>113</v>
      </c>
    </row>
    <row r="227" spans="2:6" ht="18">
      <c r="B227" s="47" t="s">
        <v>93</v>
      </c>
      <c r="C227" s="39"/>
      <c r="D227" s="39"/>
      <c r="E227" s="72"/>
      <c r="F227" s="41">
        <v>8000000</v>
      </c>
    </row>
    <row r="228" spans="2:6" ht="17.25" customHeight="1">
      <c r="B228" s="83" t="s">
        <v>272</v>
      </c>
      <c r="C228" s="83"/>
      <c r="D228" s="83"/>
      <c r="E228" s="83"/>
      <c r="F228" s="46"/>
    </row>
    <row r="229" spans="2:6" ht="17.25">
      <c r="B229" s="34" t="s">
        <v>109</v>
      </c>
      <c r="C229" s="35" t="s">
        <v>110</v>
      </c>
      <c r="D229" s="35" t="s">
        <v>111</v>
      </c>
      <c r="E229" s="36" t="s">
        <v>112</v>
      </c>
      <c r="F229" s="37" t="s">
        <v>113</v>
      </c>
    </row>
    <row r="230" spans="2:6" ht="18">
      <c r="B230" s="47" t="s">
        <v>79</v>
      </c>
      <c r="C230" s="39"/>
      <c r="D230" s="39"/>
      <c r="E230" s="72"/>
      <c r="F230" s="41">
        <v>2600000</v>
      </c>
    </row>
    <row r="231" spans="2:6" ht="17.25" customHeight="1">
      <c r="B231" s="83" t="s">
        <v>274</v>
      </c>
      <c r="C231" s="83"/>
      <c r="D231" s="83"/>
      <c r="E231" s="83"/>
      <c r="F231" s="46"/>
    </row>
    <row r="232" spans="2:6" ht="17.25">
      <c r="B232" s="34" t="s">
        <v>109</v>
      </c>
      <c r="C232" s="35" t="s">
        <v>110</v>
      </c>
      <c r="D232" s="35" t="s">
        <v>111</v>
      </c>
      <c r="E232" s="36" t="s">
        <v>112</v>
      </c>
      <c r="F232" s="37" t="s">
        <v>113</v>
      </c>
    </row>
    <row r="233" spans="2:6" ht="18">
      <c r="B233" s="47" t="s">
        <v>57</v>
      </c>
      <c r="C233" s="39"/>
      <c r="D233" s="39"/>
      <c r="E233" s="72"/>
      <c r="F233" s="41">
        <v>107700000</v>
      </c>
    </row>
    <row r="234" spans="2:6" ht="54">
      <c r="B234" s="47" t="s">
        <v>81</v>
      </c>
      <c r="C234" s="39"/>
      <c r="D234" s="39"/>
      <c r="E234" s="72"/>
      <c r="F234" s="41">
        <v>2200000</v>
      </c>
    </row>
    <row r="235" spans="2:6" ht="17.25">
      <c r="B235" s="78" t="s">
        <v>266</v>
      </c>
      <c r="C235" s="75"/>
      <c r="D235" s="75"/>
      <c r="E235" s="76"/>
      <c r="F235" s="77">
        <f>+F227+F230+F233+F234</f>
        <v>120500000</v>
      </c>
    </row>
    <row r="236" spans="2:6" ht="17.25">
      <c r="B236" s="78"/>
      <c r="C236" s="75"/>
      <c r="D236" s="75"/>
      <c r="E236" s="76"/>
      <c r="F236" s="77"/>
    </row>
    <row r="237" spans="2:6" ht="17.25" customHeight="1">
      <c r="B237" s="31" t="s">
        <v>101</v>
      </c>
      <c r="C237" s="82" t="s">
        <v>102</v>
      </c>
      <c r="D237" s="82"/>
      <c r="E237" s="82"/>
      <c r="F237" s="82"/>
    </row>
    <row r="238" spans="2:6" ht="17.25" customHeight="1">
      <c r="B238" s="32" t="s">
        <v>275</v>
      </c>
      <c r="C238" s="83" t="s">
        <v>275</v>
      </c>
      <c r="D238" s="83"/>
      <c r="E238" s="83"/>
      <c r="F238" s="83"/>
    </row>
    <row r="239" spans="2:6" ht="17.25" customHeight="1">
      <c r="B239" s="32" t="s">
        <v>276</v>
      </c>
      <c r="C239" s="83" t="s">
        <v>277</v>
      </c>
      <c r="D239" s="83"/>
      <c r="E239" s="83"/>
      <c r="F239" s="83"/>
    </row>
    <row r="240" spans="2:6" ht="32.25" customHeight="1">
      <c r="B240" s="33" t="s">
        <v>278</v>
      </c>
      <c r="C240" s="83" t="s">
        <v>279</v>
      </c>
      <c r="D240" s="83"/>
      <c r="E240" s="83"/>
      <c r="F240" s="83"/>
    </row>
    <row r="241" spans="2:6" ht="90">
      <c r="B241" s="47" t="s">
        <v>87</v>
      </c>
      <c r="F241" s="30"/>
    </row>
    <row r="242" spans="2:6" ht="17.25">
      <c r="B242" s="34" t="s">
        <v>109</v>
      </c>
      <c r="C242" s="35" t="s">
        <v>110</v>
      </c>
      <c r="D242" s="35" t="s">
        <v>111</v>
      </c>
      <c r="E242" s="36" t="s">
        <v>112</v>
      </c>
      <c r="F242" s="37" t="s">
        <v>113</v>
      </c>
    </row>
    <row r="243" spans="2:6" ht="17.25">
      <c r="B243" s="54" t="s">
        <v>280</v>
      </c>
      <c r="C243" s="39" t="s">
        <v>194</v>
      </c>
      <c r="D243" s="39" t="s">
        <v>194</v>
      </c>
      <c r="E243" s="48" t="s">
        <v>194</v>
      </c>
      <c r="F243" s="48" t="s">
        <v>194</v>
      </c>
    </row>
    <row r="244" spans="2:6" ht="17.25">
      <c r="B244" s="38" t="s">
        <v>281</v>
      </c>
      <c r="C244" s="39" t="s">
        <v>164</v>
      </c>
      <c r="D244" s="39">
        <v>10</v>
      </c>
      <c r="E244" s="48">
        <v>130000</v>
      </c>
      <c r="F244" s="41">
        <f>+D244*E244</f>
        <v>1300000</v>
      </c>
    </row>
    <row r="245" spans="2:6" ht="17.25">
      <c r="B245" s="38" t="s">
        <v>282</v>
      </c>
      <c r="C245" s="39" t="s">
        <v>283</v>
      </c>
      <c r="D245" s="39">
        <v>24</v>
      </c>
      <c r="E245" s="48">
        <v>71000</v>
      </c>
      <c r="F245" s="41">
        <f>+D245*E245-4000</f>
        <v>1700000</v>
      </c>
    </row>
    <row r="246" spans="2:6" ht="17.25">
      <c r="B246" s="38" t="s">
        <v>284</v>
      </c>
      <c r="C246" s="39" t="s">
        <v>285</v>
      </c>
      <c r="D246" s="39">
        <v>80</v>
      </c>
      <c r="E246" s="48">
        <v>110000</v>
      </c>
      <c r="F246" s="41">
        <f>+D246*E246</f>
        <v>8800000</v>
      </c>
    </row>
    <row r="247" spans="2:6" ht="17.25">
      <c r="B247" s="38" t="s">
        <v>286</v>
      </c>
      <c r="C247" s="39" t="s">
        <v>287</v>
      </c>
      <c r="D247" s="39">
        <v>80</v>
      </c>
      <c r="E247" s="48">
        <v>290000</v>
      </c>
      <c r="F247" s="41">
        <f>+D247*E247</f>
        <v>23200000</v>
      </c>
    </row>
    <row r="248" spans="2:6" ht="17.25">
      <c r="B248" s="62" t="s">
        <v>288</v>
      </c>
      <c r="C248" s="39" t="s">
        <v>194</v>
      </c>
      <c r="D248" s="39" t="s">
        <v>194</v>
      </c>
      <c r="E248" s="48" t="s">
        <v>194</v>
      </c>
      <c r="F248" s="53">
        <f>SUM(F243:F247)</f>
        <v>35000000</v>
      </c>
    </row>
    <row r="249" spans="2:6" ht="17.25">
      <c r="B249" s="63"/>
      <c r="C249" s="50"/>
      <c r="D249" s="50"/>
      <c r="E249" s="79"/>
      <c r="F249" s="80"/>
    </row>
    <row r="250" spans="2:6" ht="17.25">
      <c r="B250" s="63" t="s">
        <v>289</v>
      </c>
      <c r="C250" s="50"/>
      <c r="D250" s="50"/>
      <c r="E250" s="79"/>
      <c r="F250" s="80">
        <v>1160132624</v>
      </c>
    </row>
    <row r="251" spans="2:6" ht="17.25">
      <c r="B251" s="63"/>
      <c r="C251" s="50"/>
      <c r="D251" s="50"/>
      <c r="E251" s="79"/>
      <c r="F251" s="80"/>
    </row>
    <row r="252" spans="2:6" ht="17.25">
      <c r="B252" s="63"/>
      <c r="C252" s="50"/>
      <c r="D252" s="50"/>
      <c r="E252" s="79"/>
      <c r="F252" s="80"/>
    </row>
  </sheetData>
  <sheetProtection selectLockedCells="1" selectUnlockedCells="1"/>
  <mergeCells count="62">
    <mergeCell ref="C239:F239"/>
    <mergeCell ref="C240:F240"/>
    <mergeCell ref="C224:F224"/>
    <mergeCell ref="B225:E225"/>
    <mergeCell ref="B228:E228"/>
    <mergeCell ref="B231:E231"/>
    <mergeCell ref="C237:F237"/>
    <mergeCell ref="C238:F238"/>
    <mergeCell ref="C203:F203"/>
    <mergeCell ref="C204:F204"/>
    <mergeCell ref="B205:E205"/>
    <mergeCell ref="C221:F221"/>
    <mergeCell ref="C222:F222"/>
    <mergeCell ref="C223:F223"/>
    <mergeCell ref="C190:F190"/>
    <mergeCell ref="C191:F191"/>
    <mergeCell ref="C192:F192"/>
    <mergeCell ref="C200:F200"/>
    <mergeCell ref="C201:F201"/>
    <mergeCell ref="C202:F202"/>
    <mergeCell ref="C177:F177"/>
    <mergeCell ref="C178:F178"/>
    <mergeCell ref="C179:F179"/>
    <mergeCell ref="C180:F180"/>
    <mergeCell ref="C188:F188"/>
    <mergeCell ref="C189:F189"/>
    <mergeCell ref="C159:F159"/>
    <mergeCell ref="C160:F160"/>
    <mergeCell ref="C167:F167"/>
    <mergeCell ref="C168:F168"/>
    <mergeCell ref="C169:F169"/>
    <mergeCell ref="C170:F170"/>
    <mergeCell ref="C147:F147"/>
    <mergeCell ref="C148:F148"/>
    <mergeCell ref="C149:F149"/>
    <mergeCell ref="C150:F150"/>
    <mergeCell ref="C157:F157"/>
    <mergeCell ref="C158:F158"/>
    <mergeCell ref="C113:F113"/>
    <mergeCell ref="C114:F114"/>
    <mergeCell ref="C136:F136"/>
    <mergeCell ref="C137:F137"/>
    <mergeCell ref="C138:F138"/>
    <mergeCell ref="C139:F139"/>
    <mergeCell ref="C101:F101"/>
    <mergeCell ref="C102:F102"/>
    <mergeCell ref="C103:F103"/>
    <mergeCell ref="C104:F104"/>
    <mergeCell ref="C111:F111"/>
    <mergeCell ref="C112:F112"/>
    <mergeCell ref="C17:F17"/>
    <mergeCell ref="C18:F18"/>
    <mergeCell ref="C28:F28"/>
    <mergeCell ref="C29:F29"/>
    <mergeCell ref="C30:F30"/>
    <mergeCell ref="C31:F31"/>
    <mergeCell ref="C7:F7"/>
    <mergeCell ref="C8:F8"/>
    <mergeCell ref="C9:F9"/>
    <mergeCell ref="C10:F10"/>
    <mergeCell ref="C15:F15"/>
    <mergeCell ref="C16:F16"/>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Subdireccion</dc:creator>
  <cp:keywords/>
  <dc:description/>
  <cp:lastModifiedBy>Subdireccion</cp:lastModifiedBy>
  <dcterms:created xsi:type="dcterms:W3CDTF">2021-10-28T20:21:36Z</dcterms:created>
  <dcterms:modified xsi:type="dcterms:W3CDTF">2021-10-28T20:26:55Z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